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4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5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<sst xmlns="http://schemas.openxmlformats.org/spreadsheetml/2006/main" count="6316" uniqueCount="2914">
  <si>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</si>
  <si>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</si>
  <si>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</si>
  <si>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</si>
  <si>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</si>
  <si>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</si>
  <si>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</si>
  <si>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</si>
  <si>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</si>
  <si>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</si>
  <si>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</si>
  <si>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</si>
  <si>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</si>
  <si>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</si>
  <si>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</si>
  <si>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</si>
  <si>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</si>
  <si>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</si>
  <si>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</si>
  <si>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</si>
  <si>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</si>
  <si>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</si>
  <si>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</si>
  <si>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</si>
  <si>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</si>
  <si>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</si>
  <si>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</si>
  <si>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</si>
  <si>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</si>
  <si>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</si>
  <si>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</si>
  <si>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</si>
  <si>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</si>
  <si>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</si>
  <si>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</si>
  <si>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</si>
  <si>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</si>
  <si>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</si>
  <si>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</si>
  <si>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</si>
  <si>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</si>
  <si>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</si>
  <si>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</si>
  <si>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</si>
  <si>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</si>
  <si>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</si>
  <si>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</si>
  <si>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</si>
  <si>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</si>
  <si>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</si>
  <si>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</si>
  <si>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</si>
  <si>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</si>
  <si>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</si>
  <si>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</si>
  <si>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</si>
  <si>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</si>
  <si>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</si>
  <si>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</si>
  <si>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</si>
  <si>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</si>
  <si>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</si>
  <si>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</si>
  <si>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</si>
  <si>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</si>
  <si>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</si>
  <si>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</si>
  <si>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</si>
  <si>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</si>
  <si>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</si>
  <si>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</si>
  <si>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</si>
  <si>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</si>
  <si>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</si>
  <si>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</si>
  <si>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</si>
  <si>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</si>
  <si>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</si>
  <si>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</si>
  <si>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</si>
  <si>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</si>
  <si>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</si>
  <si>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</si>
  <si>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</si>
  <si>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</si>
  <si>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</si>
  <si>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</si>
  <si>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</si>
  <si>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</si>
  <si>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</si>
  <si>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</si>
  <si>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</si>
  <si>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</si>
  <si>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</si>
  <si>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</si>
  <si>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</si>
  <si>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</si>
  <si>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</si>
  <si>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</si>
  <si>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</si>
  <si>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</si>
  <si>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</si>
  <si>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</si>
  <si>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</si>
  <si>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</si>
  <si>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</si>
  <si>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</si>
  <si>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</si>
  <si>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</si>
  <si>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</si>
  <si>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</si>
  <si>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</si>
  <si>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</si>
  <si>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</si>
  <si>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</si>
  <si>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</si>
  <si>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</si>
  <si>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</si>
  <si>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</si>
  <si>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</si>
  <si>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</si>
  <si>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</si>
  <si>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</si>
  <si>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</si>
  <si>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</si>
  <si>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</si>
  <si>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</si>
  <si>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</si>
  <si>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</si>
  <si>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</si>
  <si>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</si>
  <si>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</si>
  <si>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</si>
  <si>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</si>
  <si>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</si>
  <si>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</si>
  <si>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</si>
  <si>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</si>
  <si>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</si>
  <si>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</si>
  <si>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</si>
  <si>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</si>
  <si>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</si>
  <si>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</si>
  <si>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</si>
  <si>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</si>
  <si>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</si>
  <si>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</si>
  <si>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</si>
  <si>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</si>
  <si>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</si>
  <si>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</si>
  <si>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</si>
  <si>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</si>
  <si>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</si>
  <si>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</si>
  <si>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</si>
  <si>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</si>
  <si>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</si>
  <si>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</si>
  <si>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</si>
  <si>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</si>
  <si>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</si>
  <si>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</si>
  <si>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</si>
  <si>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</si>
  <si>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</si>
  <si>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</si>
  <si>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</si>
  <si>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</si>
  <si>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</si>
  <si>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</si>
  <si>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</si>
  <si>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</si>
  <si>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</si>
  <si>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</si>
  <si>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</si>
  <si>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</si>
  <si>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</si>
  <si>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</si>
  <si>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</si>
  <si>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</si>
  <si>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</si>
  <si>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</si>
  <si>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</si>
  <si>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</si>
  <si>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</si>
  <si>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</si>
  <si>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</si>
  <si>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</si>
  <si>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</si>
  <si>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</si>
  <si>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</si>
  <si>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</si>
  <si>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</si>
  <si>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</si>
  <si>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</si>
  <si>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</si>
  <si>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</si>
  <si>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</si>
  <si>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</si>
  <si>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</si>
  <si>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</si>
  <si>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</si>
  <si>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</si>
  <si>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</si>
  <si>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</si>
  <si>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</si>
  <si>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</si>
  <si>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</si>
  <si>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</si>
  <si>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</si>
  <si>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</si>
  <si>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</si>
  <si>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</si>
  <si>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</si>
  <si>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</si>
  <si>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</si>
  <si>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</si>
  <si>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</si>
  <si>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</si>
  <si>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</si>
  <si>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</si>
  <si>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</si>
  <si>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</si>
  <si>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</si>
  <si>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</si>
  <si>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</si>
  <si>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</si>
  <si>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</si>
  <si>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</si>
  <si>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</si>
  <si>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</si>
  <si>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</si>
  <si>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</si>
  <si>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</si>
  <si>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</si>
  <si>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</si>
  <si>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</si>
  <si>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</si>
  <si>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</si>
  <si>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</si>
  <si>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</si>
  <si>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</si>
  <si>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</si>
  <si>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</si>
  <si>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</si>
  <si>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</si>
  <si>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</si>
  <si>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</si>
  <si>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</si>
  <si>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</si>
  <si>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</si>
  <si>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</si>
  <si>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</si>
  <si>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</si>
  <si>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</si>
  <si>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</si>
  <si>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</si>
  <si>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</si>
  <si>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</si>
  <si>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</si>
  <si>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</si>
  <si>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</si>
  <si>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</si>
  <si>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</si>
  <si>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</si>
  <si>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</si>
  <si>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</si>
  <si>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</si>
  <si>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</si>
  <si>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</si>
  <si>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</si>
  <si>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</si>
  <si>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</si>
  <si>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</si>
  <si>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</si>
  <si>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</si>
  <si>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</si>
  <si>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</si>
  <si>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</si>
  <si>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</si>
  <si>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</si>
  <si>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</si>
  <si>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</si>
  <si>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</si>
  <si>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</si>
  <si>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</si>
  <si>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</si>
  <si>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</si>
  <si>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</si>
  <si>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</si>
  <si>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</si>
  <si>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</si>
  <si>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</si>
  <si>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</si>
  <si>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</si>
  <si>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</si>
  <si>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</si>
  <si>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</si>
  <si>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</si>
  <si>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</si>
  <si>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</si>
  <si>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</si>
  <si>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</si>
  <si>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</si>
  <si>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</si>
  <si>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</si>
  <si>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</si>
  <si>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</si>
  <si>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</si>
  <si>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</si>
  <si>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</si>
  <si>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</si>
  <si>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</si>
  <si>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</si>
  <si>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</si>
  <si>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</si>
  <si>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</si>
  <si>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</si>
  <si>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</si>
  <si>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</si>
  <si>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</si>
  <si>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</si>
  <si>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</si>
  <si>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</si>
  <si>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</si>
  <si>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</si>
  <si>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</si>
  <si>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</si>
  <si>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</si>
  <si>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</si>
  <si>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</si>
  <si>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</si>
  <si>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</si>
  <si>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</si>
  <si>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</si>
  <si>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</si>
  <si>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</si>
  <si>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</si>
  <si>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</si>
  <si>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</si>
  <si>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</si>
  <si>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</si>
  <si>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</si>
  <si>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</si>
  <si>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</si>
  <si>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</si>
  <si>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</si>
  <si>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</si>
  <si>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</si>
  <si>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</si>
  <si>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</si>
  <si>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</si>
  <si>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</si>
  <si>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</si>
  <si>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</si>
  <si>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</si>
  <si>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</si>
  <si>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</si>
  <si>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</si>
  <si>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</si>
  <si>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</si>
  <si>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</si>
  <si>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</si>
  <si>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</si>
  <si>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</si>
  <si>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</si>
  <si>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</si>
  <si>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</si>
  <si>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</si>
  <si>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</si>
  <si>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</si>
  <si>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</si>
  <si>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</si>
  <si>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</si>
  <si>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</si>
  <si>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</si>
  <si>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</si>
  <si>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</si>
  <si>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</si>
  <si>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</si>
  <si>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</si>
  <si>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</si>
  <si>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</si>
  <si>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</si>
  <si>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</si>
  <si>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</si>
  <si>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</si>
  <si>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</si>
  <si>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</si>
  <si>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</si>
  <si>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</si>
  <si>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</si>
  <si>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</si>
  <si>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</si>
  <si>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</si>
  <si>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</si>
  <si>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</si>
  <si>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</si>
  <si>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</si>
  <si>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</si>
  <si>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</si>
  <si>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</si>
  <si>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</si>
  <si>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</si>
  <si>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</si>
  <si>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</si>
  <si>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</si>
  <si>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</si>
  <si>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</si>
  <si>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</si>
  <si>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</si>
  <si>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</si>
  <si>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</si>
  <si>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</si>
  <si>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</si>
  <si>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</si>
  <si>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</si>
  <si>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</si>
  <si>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</si>
  <si>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</si>
  <si>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</si>
  <si>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</si>
  <si>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</si>
  <si>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</si>
  <si>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</si>
  <si>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</si>
  <si>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</si>
  <si>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</si>
  <si>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</si>
  <si>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</si>
  <si>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</si>
  <si>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</si>
  <si>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</si>
  <si>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</si>
  <si>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</si>
  <si>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</si>
  <si>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</si>
  <si>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</si>
  <si>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</si>
  <si>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</si>
  <si>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</si>
  <si>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</si>
  <si>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</si>
  <si>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</si>
  <si>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</si>
  <si>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</si>
  <si>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</si>
  <si>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</si>
  <si>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</si>
  <si>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</si>
  <si>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</si>
  <si>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</si>
  <si>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</si>
  <si>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</si>
  <si>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</si>
  <si>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</si>
  <si>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</si>
  <si>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</si>
  <si>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</si>
  <si>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</si>
  <si>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</si>
  <si>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</si>
  <si>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</si>
  <si>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</si>
  <si>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</si>
  <si>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</si>
  <si>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</si>
  <si>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</si>
  <si>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</si>
  <si>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</si>
  <si>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</si>
  <si>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</si>
  <si>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</si>
  <si>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</si>
  <si>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</si>
  <si>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</si>
  <si>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</si>
  <si>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</si>
  <si>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</si>
  <si>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</si>
  <si>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</si>
  <si>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</si>
  <si>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</si>
  <si>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</si>
  <si>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</si>
  <si>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</si>
  <si>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</si>
  <si>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</si>
  <si>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</si>
  <si>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</si>
  <si>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</si>
  <si>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</si>
  <si>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</si>
  <si>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</si>
  <si>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</si>
  <si>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</si>
  <si>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</si>
  <si>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</si>
  <si>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</si>
  <si>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</si>
  <si>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</si>
  <si>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</si>
  <si>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</si>
  <si>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</si>
  <si>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</si>
  <si>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</si>
  <si>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</si>
  <si>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</si>
  <si>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</si>
  <si>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</si>
  <si>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</si>
  <si>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</si>
  <si>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</si>
  <si>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</si>
  <si>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</si>
  <si>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</si>
  <si>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</si>
  <si>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</si>
  <si>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</si>
  <si>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</si>
  <si>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</si>
  <si>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</si>
  <si>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</si>
  <si>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</si>
  <si>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</si>
  <si>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</si>
  <si>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</si>
  <si>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</si>
  <si>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</si>
  <si>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</si>
  <si>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</si>
  <si>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</si>
  <si>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</si>
  <si>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</si>
  <si>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</si>
  <si>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</si>
  <si>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</si>
  <si>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</si>
  <si>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</si>
  <si>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</si>
  <si>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</si>
  <si>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</si>
  <si>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</si>
  <si>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</si>
  <si>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</si>
  <si>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</si>
  <si>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</si>
  <si>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</si>
  <si>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</si>
  <si>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</si>
  <si>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</si>
  <si>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</si>
  <si>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</si>
  <si>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</si>
  <si>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</si>
  <si>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</si>
  <si>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</si>
  <si>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</si>
  <si>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</si>
  <si>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</si>
  <si>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</si>
  <si>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</si>
  <si>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</si>
  <si>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</si>
  <si>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</si>
  <si>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</si>
  <si>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</si>
  <si>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</si>
  <si>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</si>
  <si>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</si>
  <si>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</si>
  <si>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</si>
  <si>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</si>
  <si>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</si>
  <si>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</si>
  <si>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</si>
  <si>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</si>
  <si>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</si>
  <si>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</si>
  <si>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</si>
  <si>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</si>
  <si>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</si>
  <si>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</si>
  <si>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</si>
  <si>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</si>
  <si>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</si>
  <si>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</si>
  <si>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</si>
  <si>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</si>
  <si>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</si>
  <si>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</si>
  <si>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</si>
  <si>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</si>
  <si>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</si>
  <si>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</si>
  <si>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</si>
  <si>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</si>
  <si>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</si>
  <si>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</si>
  <si>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</si>
  <si>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</si>
  <si>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</si>
  <si>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</si>
  <si>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</si>
  <si>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</si>
  <si>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</si>
  <si>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</si>
  <si>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</si>
  <si>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</si>
  <si>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</si>
  <si>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</si>
  <si>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</si>
  <si>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</si>
  <si>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</si>
  <si>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</si>
  <si>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</si>
  <si>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</si>
  <si>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</si>
  <si>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</si>
  <si>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</si>
  <si>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</si>
  <si>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</si>
  <si>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</si>
  <si>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</si>
  <si>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</si>
  <si>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</si>
  <si>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</si>
  <si>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</si>
  <si>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</si>
  <si>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</si>
  <si>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</si>
  <si>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</si>
  <si>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</si>
  <si>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</si>
  <si>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</si>
  <si>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</si>
  <si>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</si>
  <si>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</si>
  <si>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</si>
  <si>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</si>
  <si>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</si>
  <si>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</si>
  <si>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</si>
  <si>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</si>
  <si>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</si>
  <si>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</si>
  <si>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</si>
  <si>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</si>
  <si>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</si>
  <si>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</si>
  <si>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</si>
  <si>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</si>
  <si>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</si>
  <si>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</si>
  <si>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</si>
  <si>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</si>
  <si>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</si>
  <si>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</si>
  <si>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</si>
  <si>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</si>
  <si>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</si>
  <si>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</si>
  <si>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</si>
  <si>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</si>
  <si>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</si>
  <si>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</si>
  <si>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</si>
  <si>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</si>
  <si>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</si>
  <si>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</si>
  <si>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</si>
  <si>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</si>
  <si>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</si>
  <si>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</si>
  <si>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</si>
  <si>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</si>
  <si>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</si>
  <si>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</si>
  <si>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</si>
  <si>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</si>
  <si>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</si>
  <si>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</si>
  <si>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</si>
  <si>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</si>
  <si>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</si>
  <si>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</si>
  <si>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</si>
  <si>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</si>
  <si>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</si>
  <si>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</si>
  <si>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</si>
  <si>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</si>
  <si>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</si>
  <si>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</si>
  <si>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</si>
  <si>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</si>
  <si>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</si>
  <si>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</si>
  <si>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</si>
  <si>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</si>
  <si>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</si>
  <si>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</si>
  <si>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</si>
  <si>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</si>
  <si>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</si>
  <si>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</si>
  <si>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</si>
  <si>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</si>
  <si>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</si>
  <si>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</si>
  <si>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</si>
  <si>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</si>
  <si>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</si>
  <si>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</si>
  <si>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</si>
  <si>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</si>
  <si>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</si>
  <si>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</si>
  <si>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</si>
  <si>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</si>
  <si>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</si>
  <si>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</si>
  <si>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</si>
  <si>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</si>
  <si>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</si>
  <si>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</si>
  <si>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</si>
  <si>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</si>
  <si>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</si>
  <si>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</si>
  <si>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</si>
  <si>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</si>
  <si>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</si>
  <si>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</si>
  <si>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</si>
  <si>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</si>
  <si>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</si>
  <si>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</si>
  <si>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</si>
  <si>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</si>
  <si>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</si>
  <si>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</si>
  <si>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</si>
  <si>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</si>
  <si>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</si>
  <si>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</si>
  <si>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</si>
  <si>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</si>
  <si>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</si>
  <si>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</si>
  <si>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</si>
  <si>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</si>
  <si>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</si>
  <si>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</si>
  <si>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</si>
  <si>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</si>
  <si>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</si>
  <si>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</si>
  <si>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</si>
  <si>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</si>
  <si>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</si>
  <si>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</si>
  <si>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</si>
  <si>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</si>
  <si>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</si>
  <si>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</si>
  <si>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</si>
  <si>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</si>
  <si>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</si>
  <si>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</si>
  <si>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</si>
  <si>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</si>
  <si>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</si>
  <si>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</si>
  <si>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</si>
  <si>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</si>
  <si>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</si>
  <si>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</si>
  <si>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</si>
  <si>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</si>
  <si>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</si>
  <si>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</si>
  <si>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</si>
  <si>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</si>
  <si>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</si>
  <si>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</si>
  <si>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</si>
  <si>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</si>
  <si>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</si>
  <si>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</si>
  <si>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</si>
  <si>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</si>
  <si>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</si>
  <si>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</si>
  <si>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</si>
  <si>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</si>
  <si>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</si>
  <si>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</si>
  <si>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</si>
  <si>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</si>
  <si>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</si>
  <si>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</si>
  <si>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</si>
  <si>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</si>
  <si>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</si>
  <si>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</si>
  <si>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</si>
  <si>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</si>
  <si>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</si>
  <si>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</si>
  <si>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</si>
  <si>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</si>
  <si>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</si>
  <si>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</si>
  <si>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</si>
  <si>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</si>
  <si>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</si>
  <si>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</si>
  <si>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</si>
  <si>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</si>
  <si>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</si>
  <si>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</si>
  <si>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</si>
  <si>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</si>
  <si>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</si>
  <si>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</si>
  <si>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</si>
  <si>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</si>
  <si>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</si>
  <si>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</si>
  <si>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</si>
  <si>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</si>
  <si>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</si>
  <si>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</si>
  <si>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</si>
  <si>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</si>
  <si>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</si>
  <si>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</si>
  <si>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</si>
  <si>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</si>
  <si>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</si>
  <si>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</si>
  <si>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</si>
  <si>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</si>
  <si>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</si>
  <si>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</si>
  <si>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</si>
  <si>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</si>
  <si>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</si>
  <si>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</si>
  <si>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</si>
  <si>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</si>
  <si>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</si>
  <si>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</si>
  <si>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</si>
  <si>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</si>
  <si>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</si>
  <si>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</si>
  <si>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</si>
  <si>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</si>
  <si>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</si>
  <si>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</si>
  <si>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</si>
  <si>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</si>
  <si>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</si>
  <si>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</si>
  <si>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</si>
  <si>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</si>
  <si>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</si>
  <si>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</si>
  <si>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</si>
  <si>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</si>
  <si>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</si>
  <si>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</si>
  <si>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</si>
  <si>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</si>
  <si>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</si>
  <si>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</si>
  <si>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</si>
  <si>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</si>
  <si>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</si>
  <si>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</si>
  <si>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</si>
  <si>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</si>
  <si>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</si>
  <si>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</si>
  <si>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</si>
  <si>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</si>
  <si>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</si>
  <si>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</si>
  <si>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</si>
  <si>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</si>
  <si>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</si>
  <si>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</si>
  <si>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</si>
  <si>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</si>
  <si>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</si>
  <si>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</si>
  <si>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</si>
  <si>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</si>
  <si>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</si>
  <si>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</si>
  <si>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</si>
  <si>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</si>
  <si>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</si>
  <si>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</si>
  <si>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</si>
  <si>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</si>
  <si>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</si>
  <si>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</si>
  <si>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</si>
  <si>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</si>
  <si>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</si>
  <si>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</si>
  <si>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</si>
  <si>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</si>
  <si>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</si>
  <si>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</si>
  <si>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</si>
  <si>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</si>
  <si>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</si>
  <si>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</si>
  <si>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</si>
  <si>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</si>
  <si>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</si>
  <si>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</si>
  <si>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</si>
  <si>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</si>
  <si>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</si>
  <si>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</si>
  <si>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</si>
  <si>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</si>
  <si>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</si>
  <si>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</si>
  <si>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</si>
  <si>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</si>
  <si>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</si>
  <si>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</si>
  <si>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</si>
  <si>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</si>
  <si>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</si>
  <si>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</si>
  <si>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</si>
  <si>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</si>
  <si>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</si>
  <si>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</si>
  <si>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</si>
  <si>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</si>
  <si>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</si>
  <si>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</si>
  <si>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</si>
  <si>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</si>
  <si>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</si>
  <si>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</si>
  <si>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</si>
  <si>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</si>
  <si>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</si>
  <si>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</si>
  <si>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</si>
  <si>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</si>
  <si>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</si>
  <si>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</si>
  <si>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</si>
  <si>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</si>
  <si>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</si>
  <si>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</si>
  <si>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</si>
  <si>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</si>
  <si>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</si>
  <si>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</si>
  <si>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</si>
  <si>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</si>
  <si>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</si>
  <si>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</si>
  <si>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</si>
  <si>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</si>
  <si>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</si>
  <si>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</si>
  <si>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</si>
  <si>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</si>
  <si>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</si>
  <si>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</si>
  <si>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</si>
  <si>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</si>
  <si>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</si>
  <si>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</si>
  <si>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</si>
  <si>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</si>
  <si>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</si>
  <si>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</si>
  <si>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</si>
  <si>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</si>
  <si>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</si>
  <si>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</si>
  <si>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</si>
  <si>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</si>
  <si>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</si>
  <si>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</si>
  <si>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</si>
  <si>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</si>
  <si>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</si>
  <si>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</si>
  <si>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</si>
  <si>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</si>
  <si>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</si>
  <si>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</si>
  <si>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</si>
  <si>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</si>
  <si>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</si>
  <si>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</si>
  <si>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</si>
  <si>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</si>
  <si>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</si>
  <si>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</si>
  <si>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</si>
  <si>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</si>
  <si>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</si>
  <si>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</si>
  <si>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</si>
  <si>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</si>
  <si>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</si>
  <si>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</si>
  <si>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</si>
  <si>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</si>
  <si>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</si>
  <si>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</si>
  <si>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</si>
  <si>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</si>
  <si>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</si>
  <si>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</si>
  <si>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</si>
  <si>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</si>
  <si>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</si>
  <si>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</si>
  <si>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</si>
  <si>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</si>
  <si>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</si>
  <si>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</si>
  <si>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</si>
  <si>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</si>
  <si>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</si>
  <si>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</si>
  <si>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</si>
  <si>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</si>
  <si>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</si>
  <si>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</si>
  <si>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</si>
  <si>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</si>
  <si>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</si>
  <si>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</si>
  <si>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</si>
  <si>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</si>
  <si>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</si>
  <si>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</si>
  <si>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</si>
  <si>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</si>
  <si>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</si>
  <si>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</si>
  <si>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</si>
  <si>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</si>
  <si>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</si>
  <si>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</si>
  <si>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</si>
  <si>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</si>
  <si>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</si>
  <si>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</si>
  <si>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</si>
  <si>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</si>
  <si>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</si>
  <si>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</si>
  <si>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</si>
  <si>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</si>
  <si>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</si>
  <si>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</si>
  <si>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</si>
  <si>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</si>
  <si>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</si>
  <si>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</si>
  <si>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</si>
  <si>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</si>
  <si>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</si>
  <si>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</si>
  <si>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</si>
  <si>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</si>
  <si>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</si>
  <si>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</si>
  <si>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</si>
  <si>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</si>
  <si>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</si>
  <si>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</si>
  <si>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</si>
  <si>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</si>
  <si>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</si>
  <si>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</si>
  <si>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</si>
  <si>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</si>
  <si>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</si>
  <si>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</si>
  <si>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</si>
  <si>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</si>
  <si>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</si>
  <si>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</si>
  <si>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</si>
  <si>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</si>
  <si>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</si>
  <si>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</si>
  <si>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</si>
  <si>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</si>
  <si>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</si>
  <si>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</si>
  <si>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</si>
  <si>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</si>
  <si>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</si>
  <si>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</si>
  <si>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</si>
  <si>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</si>
  <si>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</si>
  <si>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</si>
  <si>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</si>
  <si>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</si>
  <si>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</si>
  <si>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</si>
  <si>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</si>
  <si>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</si>
  <si>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</si>
  <si>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</si>
  <si>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</si>
  <si>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</si>
  <si>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</si>
  <si>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</si>
  <si>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</si>
  <si>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</si>
  <si>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</si>
  <si>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</si>
  <si>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</si>
  <si>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</si>
  <si>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</si>
  <si>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</si>
  <si>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</si>
  <si>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</si>
  <si>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</si>
  <si>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</si>
  <si>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</si>
  <si>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</si>
  <si>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</si>
  <si>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</si>
  <si>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</si>
  <si>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</si>
  <si>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</si>
  <si>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</si>
  <si>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</si>
  <si>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</si>
  <si>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</si>
  <si>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</si>
  <si>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</si>
  <si>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</si>
  <si>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</si>
  <si>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</si>
  <si>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</si>
  <si>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</si>
  <si>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</si>
  <si>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</si>
  <si>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</si>
  <si>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</si>
  <si>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</si>
  <si>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</si>
  <si>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</si>
  <si>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</si>
  <si>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</si>
  <si>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</si>
  <si>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</si>
  <si>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</si>
  <si>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</si>
  <si>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</si>
  <si>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</si>
  <si>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</si>
  <si>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</si>
  <si>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</si>
  <si>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</si>
  <si>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</si>
  <si>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</si>
  <si>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</si>
  <si>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</si>
  <si>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</si>
  <si>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</si>
  <si>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</si>
  <si>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</si>
  <si>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</si>
  <si>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</si>
  <si>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</si>
  <si>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</si>
  <si>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</si>
  <si>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</si>
  <si>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</si>
  <si>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</si>
  <si>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</si>
  <si>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</si>
  <si>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</si>
  <si>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</si>
  <si>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</si>
  <si>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</si>
  <si>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</si>
  <si>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</si>
  <si>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</si>
  <si>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</si>
  <si>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</si>
  <si>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</si>
  <si>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</si>
  <si>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</si>
  <si>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</si>
  <si>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</si>
  <si>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</si>
  <si>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</si>
  <si>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</si>
  <si>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</si>
  <si>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</si>
  <si>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</si>
  <si>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</si>
  <si>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</si>
  <si>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</si>
  <si>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</si>
  <si>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</si>
  <si>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</si>
  <si>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</si>
  <si>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</si>
  <si>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</si>
  <si>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</si>
  <si>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</si>
  <si>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</si>
  <si>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</si>
  <si>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</si>
  <si>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</si>
  <si>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</si>
  <si>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</si>
  <si>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</si>
  <si>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</si>
  <si>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</si>
  <si>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</si>
  <si>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</si>
  <si>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</si>
  <si>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</si>
  <si>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</si>
  <si>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</si>
  <si>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</si>
  <si>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</si>
  <si>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</si>
  <si>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</si>
  <si>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</si>
  <si>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</si>
  <si>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</si>
  <si>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</si>
  <si>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</si>
  <si>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</si>
  <si>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</si>
  <si>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</si>
  <si>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</si>
  <si>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</si>
  <si>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</si>
  <si>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</si>
  <si>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</si>
  <si>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</si>
  <si>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</si>
  <si>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</si>
  <si>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</si>
  <si>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</si>
  <si>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</si>
  <si>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</si>
  <si>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</si>
  <si>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</si>
  <si>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</si>
  <si>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</si>
  <si>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</si>
  <si>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</si>
  <si>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</si>
  <si>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</si>
  <si>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</si>
  <si>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</si>
  <si>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</si>
  <si>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</si>
  <si>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</si>
  <si>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</si>
  <si>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</si>
  <si>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</si>
  <si>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</si>
  <si>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</si>
  <si>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</si>
  <si>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</si>
  <si>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</si>
  <si>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</si>
  <si>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</si>
  <si>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</si>
  <si>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</si>
  <si>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</si>
  <si>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</si>
  <si>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</si>
  <si>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</si>
  <si>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</si>
  <si>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</si>
  <si>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</si>
  <si>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</si>
  <si>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</si>
  <si>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</si>
  <si>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</si>
  <si>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</si>
  <si>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</si>
  <si>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</si>
  <si>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</si>
  <si>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</si>
  <si>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</si>
  <si>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</si>
  <si>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</si>
  <si>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</si>
  <si>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</si>
  <si>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</si>
  <si>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</si>
  <si>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</si>
  <si>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</si>
  <si>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</si>
  <si>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</si>
  <si>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</si>
  <si>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</si>
  <si>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</si>
  <si>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</si>
  <si>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</si>
  <si>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</si>
  <si>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</si>
  <si>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</si>
  <si>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</si>
  <si>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</si>
  <si>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</si>
  <si>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</si>
  <si>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</si>
  <si>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</si>
  <si>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</si>
  <si>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</si>
  <si>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</si>
  <si>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</si>
  <si>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</si>
  <si>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</si>
  <si>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</si>
  <si>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</si>
  <si>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</si>
  <si>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</si>
  <si>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</si>
  <si>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</si>
  <si>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</si>
  <si>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</si>
  <si>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</si>
  <si>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</si>
  <si>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</si>
  <si>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</si>
  <si>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</si>
  <si>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</si>
  <si>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</si>
  <si>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</si>
  <si>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</si>
  <si>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</si>
  <si>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</si>
  <si>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</si>
  <si>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</si>
  <si>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</si>
  <si>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</si>
  <si>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</si>
  <si>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</si>
  <si>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</si>
  <si>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</si>
  <si>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</si>
  <si>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</si>
  <si>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</si>
  <si>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</si>
  <si>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</si>
  <si>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</si>
  <si>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</si>
  <si>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</si>
  <si>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</si>
  <si>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</si>
  <si>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</si>
  <si>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</si>
  <si>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</si>
  <si>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</si>
  <si>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</si>
  <si>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</si>
  <si>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</si>
  <si>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</si>
  <si>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</si>
  <si>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</si>
  <si>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</si>
  <si>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</si>
  <si>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</si>
  <si>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</si>
  <si>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</si>
  <si>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</si>
  <si>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</si>
  <si>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</si>
  <si>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</si>
  <si>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</si>
  <si>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</si>
  <si>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</si>
  <si>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</si>
  <si>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</si>
  <si>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</si>
  <si>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</si>
  <si>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</si>
  <si>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</si>
  <si>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</si>
  <si>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</si>
  <si>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</si>
  <si>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</si>
  <si>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</si>
  <si>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</si>
  <si>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</si>
  <si>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</si>
  <si>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</si>
  <si>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</si>
  <si>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</si>
  <si>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</si>
  <si>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</si>
  <si>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</si>
  <si>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</si>
  <si>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</si>
  <si>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</si>
  <si>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</si>
  <si>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</si>
  <si>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</si>
  <si>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</si>
  <si>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</si>
  <si>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</si>
  <si>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</si>
  <si>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</si>
  <si>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</si>
  <si>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</si>
  <si>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</si>
  <si>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</si>
  <si>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</si>
  <si>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</si>
  <si>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</si>
  <si>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</si>
  <si>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</si>
  <si>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</si>
  <si>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</si>
  <si>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</si>
  <si>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</si>
  <si>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</si>
  <si>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</si>
  <si>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</si>
  <si>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</si>
  <si>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</si>
  <si>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</si>
  <si>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</si>
  <si>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</si>
  <si>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</si>
  <si>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</si>
  <si>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</si>
  <si>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</si>
  <si>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</si>
  <si>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</si>
  <si>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</si>
  <si>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</si>
  <si>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</si>
  <si>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</si>
  <si>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</si>
  <si>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</si>
  <si>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</si>
  <si>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</si>
  <si>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</si>
  <si>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</si>
  <si>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</si>
  <si>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</si>
  <si>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</si>
  <si>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</si>
  <si>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</si>
  <si>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</si>
  <si>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</si>
  <si>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</si>
  <si>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</si>
  <si>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</si>
  <si>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</si>
  <si>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</si>
  <si>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</si>
  <si>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</si>
  <si>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</si>
  <si>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</si>
  <si>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</si>
  <si>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</si>
  <si>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</si>
  <si>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</si>
  <si>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</si>
  <si>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</si>
  <si>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</si>
  <si>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</si>
  <si>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</si>
  <si>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</si>
  <si>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</si>
  <si>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</si>
  <si>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</si>
  <si>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</si>
  <si>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</si>
  <si>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</si>
  <si>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</si>
  <si>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</si>
  <si>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</si>
  <si>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</si>
  <si>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</si>
  <si>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</si>
  <si>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</si>
  <si>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</si>
  <si>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</si>
  <si>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</si>
  <si>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</si>
  <si>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</si>
  <si>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</si>
  <si>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</si>
  <si>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</si>
  <si>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</si>
  <si>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</si>
  <si>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</si>
  <si>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</si>
  <si>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</si>
  <si>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</si>
  <si>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</si>
  <si>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</si>
  <si>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</si>
  <si>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</si>
  <si>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</si>
  <si>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</si>
  <si>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</si>
  <si>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</si>
  <si>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</si>
  <si>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</si>
  <si>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</si>
  <si>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</si>
  <si>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</si>
  <si>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</si>
  <si>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</si>
  <si>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</si>
  <si>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</si>
  <si>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</si>
  <si>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</si>
  <si>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</si>
  <si>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</si>
  <si>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</si>
  <si>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</si>
  <si>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</si>
  <si>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</si>
  <si>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</si>
  <si>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</si>
  <si>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</si>
  <si>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</si>
  <si>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</si>
  <si>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</si>
  <si>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</si>
  <si>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</si>
  <si>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</si>
  <si>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</si>
  <si>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</si>
  <si>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</si>
  <si>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</si>
  <si>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</si>
  <si>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</si>
  <si>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</si>
  <si>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</si>
  <si>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</si>
  <si>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</si>
  <si>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</si>
  <si>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</si>
  <si>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</si>
  <si>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</si>
  <si>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</si>
  <si>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</si>
  <si>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</si>
  <si>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</si>
  <si>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</si>
  <si>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</si>
  <si>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</si>
  <si>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</si>
  <si>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</si>
  <si>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</si>
  <si>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</si>
  <si>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</si>
  <si>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</si>
  <si>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</si>
  <si>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</si>
  <si>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</si>
  <si>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</si>
  <si>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</si>
  <si>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</si>
  <si>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</si>
  <si>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</si>
  <si>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</si>
  <si>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</si>
  <si>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</si>
  <si>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</si>
  <si>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</si>
  <si>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</si>
  <si>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</si>
  <si>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</si>
  <si>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</si>
  <si>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</si>
  <si>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</si>
  <si>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</si>
  <si>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</si>
  <si>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</si>
  <si>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</si>
  <si>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</si>
  <si>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</si>
  <si>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</si>
  <si>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</si>
  <si>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</si>
  <si>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</si>
  <si>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</si>
  <si>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</si>
  <si>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</si>
  <si>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</si>
  <si>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</si>
  <si>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</si>
  <si>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</si>
  <si>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</si>
  <si>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</si>
  <si>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</si>
  <si>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</si>
  <si>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</si>
  <si>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</si>
  <si>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</si>
  <si>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</si>
  <si>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</si>
  <si>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</si>
  <si>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</si>
  <si>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</si>
  <si>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</si>
  <si>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</si>
  <si>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</si>
  <si>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</si>
  <si>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</si>
  <si>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</si>
  <si>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</si>
  <si>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</si>
  <si>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</si>
  <si>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</si>
  <si>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</si>
  <si>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</si>
  <si>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</si>
  <si>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</si>
  <si>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</si>
  <si>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</si>
  <si>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</si>
  <si>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</si>
  <si>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</si>
  <si>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</si>
  <si>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</si>
  <si>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</si>
  <si>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</si>
  <si>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</si>
  <si>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</si>
  <si>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</si>
  <si>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</si>
  <si>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</si>
  <si>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</si>
  <si>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</si>
  <si>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</si>
  <si>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</si>
  <si>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</si>
  <si>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</si>
  <si>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</si>
  <si>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</si>
  <si>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</si>
  <si>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</si>
  <si>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</si>
  <si>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</si>
  <si>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</si>
  <si>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</si>
  <si>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</si>
  <si>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</si>
  <si>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</si>
  <si>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</si>
  <si>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</si>
  <si>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</si>
  <si>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</si>
  <si>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</si>
  <si>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</si>
  <si>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</si>
  <si>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</si>
  <si>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</si>
  <si>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</si>
  <si>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</si>
  <si>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</si>
  <si>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</si>
  <si>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</si>
  <si>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</si>
  <si>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</si>
  <si>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</si>
  <si>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</si>
  <si>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</si>
  <si>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</si>
  <si>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</si>
  <si>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</si>
  <si>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</si>
  <si>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</si>
  <si>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</si>
  <si>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</si>
  <si>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</si>
  <si>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</si>
  <si>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</si>
  <si>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</si>
  <si>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</si>
  <si>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</si>
  <si>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</si>
  <si>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</si>
  <si>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</si>
  <si>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</si>
  <si>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</si>
  <si>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</si>
  <si>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</si>
  <si>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</si>
  <si>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</si>
  <si>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</si>
  <si>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</si>
  <si>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</si>
  <si>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</si>
  <si>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</si>
  <si>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</si>
  <si>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</si>
  <si>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</si>
  <si>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</si>
  <si>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</si>
  <si>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</si>
  <si>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</si>
  <si>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</si>
  <si>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</si>
  <si>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</si>
  <si>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</si>
  <si>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</si>
  <si>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</si>
  <si>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</si>
  <si>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</si>
  <si>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</si>
  <si>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</si>
  <si>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</si>
  <si>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</si>
  <si>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</si>
  <si>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</si>
  <si>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</si>
  <si>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</si>
  <si>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</si>
  <si>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</si>
  <si>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</si>
  <si>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</si>
  <si>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</si>
  <si>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</si>
  <si>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</si>
  <si>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</si>
  <si>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</si>
  <si>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</si>
  <si>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</si>
  <si>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</si>
  <si>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</si>
  <si>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</si>
  <si>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</si>
  <si>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</si>
  <si>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</si>
  <si>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</si>
  <si>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</si>
  <si>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</si>
  <si>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</si>
  <si>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</si>
  <si>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</si>
  <si>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</si>
  <si>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</si>
  <si>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</si>
  <si>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</si>
  <si>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</si>
  <si>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</si>
  <si>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</si>
  <si>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</si>
  <si>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</si>
  <si>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</si>
  <si>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</si>
  <si>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</si>
  <si>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</si>
  <si>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</si>
  <si>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</si>
  <si>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</si>
  <si>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</si>
  <si>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</si>
  <si>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</si>
  <si>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</si>
  <si>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</si>
  <si>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</si>
  <si>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</si>
  <si>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</si>
  <si>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</si>
  <si>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</si>
  <si>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</si>
  <si>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</si>
  <si>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</si>
  <si>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</si>
  <si>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</si>
  <si>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</si>
  <si>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</si>
  <si>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</si>
  <si>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</si>
  <si>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</si>
  <si>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</si>
  <si>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</si>
  <si>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</si>
  <si>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</si>
  <si>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</si>
  <si>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</si>
  <si>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</si>
  <si>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</si>
  <si>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</si>
  <si>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</si>
  <si>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</si>
  <si>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</si>
  <si>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</si>
  <si>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</si>
  <si>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</si>
  <si>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</si>
  <si>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</si>
  <si>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</si>
  <si>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</si>
  <si>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</si>
  <si>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</si>
  <si>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</si>
  <si>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</si>
  <si>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</si>
  <si>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</si>
  <si>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</si>
  <si>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</si>
  <si>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</si>
  <si>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</si>
  <si>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</si>
  <si>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</si>
  <si>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</si>
  <si>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</si>
  <si>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</si>
  <si>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</si>
  <si>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</si>
  <si>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</si>
  <si>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</si>
  <si>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</si>
  <si>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</si>
  <si>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</si>
  <si>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</si>
  <si>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</si>
  <si>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</si>
  <si>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</si>
  <si>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</si>
  <si>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</si>
  <si>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</si>
  <si>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</si>
  <si>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</si>
  <si>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</si>
  <si>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</si>
  <si>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</si>
  <si>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</si>
  <si>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</si>
  <si>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</si>
  <si>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</si>
  <si>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</si>
  <si>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</si>
  <si>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</si>
  <si>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</si>
  <si>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</si>
  <si>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</si>
  <si>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</si>
  <si>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</si>
  <si>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</si>
  <si>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</si>
  <si>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</si>
  <si>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</si>
  <si>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</si>
  <si>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</si>
  <si>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</si>
  <si>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</si>
  <si>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</si>
  <si>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</si>
  <si>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</si>
  <si>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</si>
  <si>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</si>
  <si>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</si>
  <si>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</si>
  <si>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</si>
  <si>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</si>
  <si>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</si>
  <si>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</si>
  <si>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</si>
  <si>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</si>
  <si>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</si>
  <si>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</si>
  <si>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</si>
  <si>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</si>
  <si>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</si>
  <si>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</si>
  <si>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</si>
  <si>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</si>
  <si>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</si>
  <si>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</si>
  <si>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</si>
  <si>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</si>
  <si>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</si>
  <si>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</si>
  <si>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</si>
  <si>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</si>
  <si>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</si>
  <si>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</si>
  <si>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</si>
  <si>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</si>
  <si>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</si>
  <si>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</si>
  <si>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</si>
  <si>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</si>
  <si>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</si>
  <si>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</si>
  <si>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</si>
  <si>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</si>
  <si>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</si>
  <si>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</si>
  <si>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</si>
  <si>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</si>
  <si>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</si>
  <si>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</si>
  <si>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</si>
  <si>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</si>
  <si>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</si>
  <si>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</si>
  <si>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</si>
  <si>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</si>
  <si>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</si>
  <si>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</si>
  <si>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</si>
  <si>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</si>
  <si>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</si>
  <si>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</si>
  <si>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</si>
  <si>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</si>
  <si>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</si>
  <si>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</si>
  <si>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</si>
  <si>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</si>
  <si>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</si>
  <si>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</si>
  <si>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</si>
  <si>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</si>
  <si>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</si>
  <si>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</si>
  <si>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</si>
  <si>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</si>
  <si>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</si>
  <si>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</si>
  <si>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</si>
  <si>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</si>
  <si>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</si>
  <si>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</si>
  <si>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</si>
  <si>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</si>
  <si>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</si>
  <si>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</si>
  <si>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</si>
  <si>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</si>
  <si>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</si>
  <si>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</si>
  <si>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</si>
  <si>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</si>
  <si>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</si>
  <si>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</si>
  <si>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</si>
  <si>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</si>
  <si>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</si>
  <si>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</si>
  <si>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</si>
  <si>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</si>
  <si>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</si>
  <si>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</si>
  <si>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</si>
  <si>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</si>
  <si>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</si>
  <si>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</si>
  <si>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</si>
  <si>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</si>
  <si>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</si>
  <si>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</si>
  <si>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</si>
  <si>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</si>
  <si>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</si>
  <si>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</si>
  <si>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</si>
  <si>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</si>
  <si>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</si>
  <si>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</si>
  <si>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</si>
  <si>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</si>
  <si>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</si>
  <si>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</si>
  <si>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</si>
  <si>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</si>
  <si>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</si>
  <si>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</si>
  <si>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</si>
  <si>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</si>
  <si>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</si>
  <si>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</si>
  <si>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</si>
  <si>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</si>
  <si>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</si>
  <si>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</si>
  <si>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</si>
  <si>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</si>
  <si>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</si>
  <si>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</si>
  <si>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</si>
  <si>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</si>
  <si>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</si>
  <si>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</si>
  <si>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</si>
  <si>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</si>
  <si>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</si>
  <si>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</si>
  <si>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</si>
  <si>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</si>
  <si>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</si>
  <si>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</si>
  <si>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</si>
  <si>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</si>
  <si>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</si>
  <si>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</si>
  <si>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</si>
  <si>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</si>
  <si>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</si>
  <si>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</si>
  <si>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</si>
  <si>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</si>
  <si>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</si>
  <si>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</si>
  <si>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</si>
  <si>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</si>
  <si>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</si>
  <si>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</si>
  <si>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</si>
  <si>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</si>
  <si>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</si>
  <si>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</si>
  <si>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</si>
  <si>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</si>
  <si>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</si>
  <si>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</si>
  <si>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</si>
  <si>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</si>
  <si>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</si>
  <si>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</si>
  <si>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</si>
  <si>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</si>
  <si>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</si>
  <si>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</si>
  <si>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</si>
  <si>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</si>
  <si>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</si>
  <si>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</si>
  <si>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</si>
  <si>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</si>
  <si>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</si>
  <si>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</si>
  <si>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</si>
  <si>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</si>
  <si>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</si>
  <si>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</si>
  <si>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</si>
  <si>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</si>
  <si>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</si>
  <si>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</si>
  <si>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</si>
  <si>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</si>
  <si>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</si>
  <si>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</si>
  <si>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</si>
  <si>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</si>
  <si>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</si>
  <si>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</si>
  <si>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</si>
  <si>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</si>
  <si>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</si>
  <si>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</si>
  <si>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</si>
  <si>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</si>
  <si>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</si>
  <si>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</si>
  <si>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</si>
  <si>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</si>
  <si>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</si>
  <si>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</si>
  <si>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</si>
  <si>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</si>
  <si>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</si>
  <si>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</si>
  <si>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</si>
  <si>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</si>
  <si>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</si>
  <si>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</si>
  <si>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</si>
  <si>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</si>
  <si>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</si>
  <si>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</si>
  <si>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</si>
  <si>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</si>
  <si>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</si>
  <si>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</si>
  <si>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</si>
  <si>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</si>
  <si>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</si>
  <si>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</si>
  <si>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</si>
  <si>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</si>
  <si>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</si>
  <si>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</si>
  <si>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</si>
  <si>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</si>
  <si>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</si>
  <si>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</si>
  <si>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</si>
  <si>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</si>
  <si>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</si>
  <si>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</si>
  <si>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</si>
  <si>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</si>
  <si>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</si>
  <si>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</si>
  <si>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</si>
  <si>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</si>
  <si>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</si>
  <si>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</si>
  <si>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</si>
  <si>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</si>
  <si>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</si>
  <si>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</si>
  <si>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</si>
  <si>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</si>
  <si>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</si>
  <si>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</si>
  <si>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</si>
  <si>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</si>
  <si>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</si>
  <si>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</si>
  <si>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</si>
  <si>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</si>
  <si>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</si>
  <si>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</si>
  <si>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</si>
  <si>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</si>
  <si>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</si>
  <si>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</si>
  <si>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</si>
  <si>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</si>
  <si>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</si>
  <si>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</si>
  <si>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</si>
  <si>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</si>
  <si>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</si>
  <si>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</si>
  <si>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</si>
  <si>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</si>
  <si>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</si>
  <si>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</si>
  <si>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</si>
  <si>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</si>
  <si>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</si>
  <si>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</si>
  <si>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</si>
  <si>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</si>
  <si>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</si>
  <si>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</si>
  <si>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</si>
  <si>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</si>
  <si>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</si>
  <si>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</si>
  <si>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</si>
  <si>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</si>
  <si>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</si>
  <si>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</si>
  <si>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</si>
  <si>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</si>
  <si>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</si>
  <si>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</si>
  <si>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</si>
  <si>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</si>
  <si>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</si>
  <si>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</si>
  <si>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</si>
  <si>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</si>
  <si>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</si>
  <si>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</si>
  <si>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</si>
  <si>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</si>
  <si>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</si>
  <si>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</si>
  <si>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</si>
  <si>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</si>
  <si>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</si>
  <si>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</si>
  <si>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</si>
  <si>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</si>
  <si>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</si>
  <si>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</si>
  <si>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</si>
  <si>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</si>
  <si>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</si>
  <si>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</si>
  <si>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</si>
  <si>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</si>
  <si>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</si>
  <si>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</si>
  <si>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</si>
  <si>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</si>
  <si>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</si>
  <si>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</si>
  <si>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</si>
  <si>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</si>
  <si>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</si>
  <si>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</si>
  <si>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</si>
  <si>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</si>
  <si>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</si>
  <si>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</si>
  <si>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</si>
  <si>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</si>
  <si>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</si>
  <si>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</si>
  <si>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</si>
  <si>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</si>
  <si>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</si>
  <si>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</si>
  <si>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</si>
  <si>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</si>
  <si>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</si>
  <si>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</si>
  <si>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</si>
  <si>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</si>
  <si>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</si>
  <si>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</si>
  <si>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</si>
  <si>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</si>
  <si>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</si>
  <si>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</si>
  <si>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</si>
  <si>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</si>
  <si>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</si>
  <si>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</si>
  <si>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</si>
  <si>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</si>
  <si>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</si>
  <si>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</si>
  <si>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</si>
  <si>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</si>
  <si>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</si>
  <si>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</si>
  <si>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</si>
  <si>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</si>
  <si>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</si>
  <si>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</si>
  <si>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</si>
  <si>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</si>
  <si>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</si>
  <si>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</si>
  <si>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</si>
  <si>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</si>
  <si>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</si>
  <si>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</si>
  <si>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</si>
  <si>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</si>
  <si>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</si>
  <si>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</si>
  <si>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</si>
  <si>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</si>
  <si>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</si>
  <si>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</si>
  <si>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</si>
  <si>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</si>
  <si>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</si>
  <si>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</si>
  <si>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</si>
  <si>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</si>
  <si>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</si>
  <si>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</si>
  <si>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</si>
  <si>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</si>
  <si>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</si>
  <si>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</si>
  <si>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</si>
  <si>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</si>
  <si>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</si>
  <si>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</si>
  <si>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</si>
  <si>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</si>
  <si>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</si>
  <si>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</si>
  <si>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</si>
  <si>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</si>
  <si>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</si>
  <si>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</si>
  <si>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</si>
  <si>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</si>
  <si>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</si>
  <si>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</si>
  <si>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</si>
  <si>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</si>
  <si>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</si>
  <si>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</si>
  <si>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</si>
  <si>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</si>
  <si>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</si>
  <si>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</si>
  <si>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</si>
  <si>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</si>
  <si>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</si>
  <si>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</si>
  <si>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</si>
  <si>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</si>
  <si>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</si>
  <si>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</si>
  <si>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</si>
  <si>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</si>
  <si>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</si>
  <si>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</si>
  <si>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</si>
  <si>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</si>
  <si>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</si>
  <si>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</si>
  <si>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</si>
  <si>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</si>
  <si>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</si>
  <si>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</si>
  <si>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</si>
  <si>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</si>
  <si>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</si>
  <si>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</si>
  <si>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</si>
  <si>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</si>
  <si>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</si>
  <si>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</si>
  <si>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</si>
  <si>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</si>
  <si>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</si>
  <si>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</si>
  <si>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</si>
  <si>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</si>
  <si>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</si>
  <si>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</si>
  <si>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</si>
  <si>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</si>
  <si>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</si>
  <si>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</si>
  <si>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</si>
  <si>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</si>
  <si>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</si>
  <si>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</si>
  <si>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</si>
  <si>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</si>
  <si>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</si>
  <si>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</si>
  <si>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</si>
  <si>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</si>
  <si>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</si>
  <si>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</si>
  <si>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</si>
  <si>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</si>
  <si>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</si>
  <si>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</si>
  <si>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</si>
  <si>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</si>
  <si>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</si>
  <si>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</si>
  <si>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</si>
  <si>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</si>
  <si>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</si>
  <si>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</si>
  <si>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</si>
  <si>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</si>
  <si>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</si>
  <si>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</si>
  <si>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</si>
  <si>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</si>
  <si>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</si>
  <si>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</si>
  <si>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</si>
  <si>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</si>
  <si>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</si>
  <si>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</si>
  <si>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</si>
  <si>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</si>
  <si>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</si>
  <si>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</si>
  <si>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</si>
  <si>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</si>
  <si>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</si>
  <si>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</si>
  <si>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</si>
  <si>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</si>
  <si>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</si>
  <si>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</si>
  <si>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</si>
  <si>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</si>
  <si>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</si>
  <si>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</si>
  <si>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</si>
  <si>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</si>
  <si>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</si>
  <si>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</si>
  <si>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</si>
  <si>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</si>
  <si>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</si>
  <si>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</si>
  <si>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</si>
  <si>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</si>
  <si>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</si>
  <si>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</si>
  <si>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</si>
  <si>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</si>
  <si>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</si>
  <si>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</si>
  <si>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</si>
  <si>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</si>
  <si>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</si>
  <si>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</si>
  <si>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</si>
  <si>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</si>
  <si>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</si>
  <si>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</si>
  <si>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</si>
  <si>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</si>
  <si>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</si>
  <si>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</si>
  <si>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</si>
  <si>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</si>
  <si>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</si>
  <si>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</si>
  <si>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</si>
  <si>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</si>
  <si>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</si>
  <si>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</si>
  <si>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</si>
  <si>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</si>
  <si>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</si>
  <si>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</si>
  <si>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</si>
  <si>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</si>
  <si>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</si>
  <si>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</si>
  <si>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</si>
  <si>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</si>
  <si>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</si>
  <si>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</si>
  <si>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</si>
  <si>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</si>
  <si>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</si>
  <si>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</si>
  <si>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</si>
  <si>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</si>
  <si>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</si>
  <si>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</si>
  <si>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</si>
  <si>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</si>
  <si>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</si>
  <si>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</si>
  <si>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</si>
  <si>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</si>
  <si>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</si>
  <si>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</si>
  <si>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</si>
  <si>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</si>
  <si>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</si>
  <si>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</si>
  <si>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</si>
  <si>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</si>
  <si>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</si>
  <si>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</si>
  <si>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</si>
  <si>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</si>
  <si>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</si>
  <si>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</si>
  <si>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</si>
  <si>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</si>
  <si>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</si>
  <si>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</si>
  <si>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</si>
  <si>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</si>
  <si>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</si>
  <si>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</si>
  <si>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</si>
  <si>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</si>
  <si>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</si>
  <si>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</si>
  <si>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</si>
  <si>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</si>
  <si>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</si>
  <si>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</si>
  <si>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</si>
  <si>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</si>
  <si>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</si>
  <si>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</si>
  <si>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</si>
  <si>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</si>
  <si>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</si>
  <si>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</si>
  <si>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</si>
  <si>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</si>
  <si>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</si>
  <si>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</si>
  <si>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</si>
  <si>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</si>
  <si>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</si>
  <si>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</si>
  <si>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</si>
  <si>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</si>
  <si>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</si>
  <si>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</si>
  <si>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</si>
  <si>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</si>
  <si>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</si>
  <si>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</si>
  <si>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</si>
  <si>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</si>
  <si>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</si>
  <si>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</si>
  <si>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</si>
  <si>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</si>
  <si>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</si>
  <si>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</si>
  <si>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</si>
  <si>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</si>
  <si>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</si>
  <si>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</si>
  <si>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</si>
  <si>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</si>
  <si>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</si>
  <si>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</si>
  <si>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</si>
  <si>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</si>
  <si>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</si>
  <si>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</si>
  <si>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</si>
  <si>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</si>
  <si>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</si>
  <si>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</si>
  <si>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</si>
  <si>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</si>
  <si>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</si>
  <si>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</si>
  <si>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</si>
  <si>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</si>
  <si>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</si>
  <si>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</si>
  <si>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</si>
  <si>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</si>
  <si>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</si>
  <si>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</si>
  <si>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</si>
  <si>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</si>
  <si>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</si>
  <si>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</si>
  <si>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</si>
  <si>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</si>
  <si>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</si>
  <si>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</si>
  <si>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</si>
  <si>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</si>
  <si>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</si>
  <si>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</si>
  <si>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</si>
  <si>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</si>
  <si>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</si>
  <si>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</si>
  <si>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</si>
  <si>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</si>
  <si>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</si>
  <si>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</si>
  <si>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</si>
  <si>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</si>
  <si>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</si>
  <si>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</si>
  <si>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</si>
  <si>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</si>
  <si>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</si>
  <si>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</si>
  <si>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</si>
  <si>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</si>
  <si>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</si>
  <si>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</si>
  <si>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</si>
  <si>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</si>
  <si>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</si>
  <si>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</si>
  <si>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</si>
  <si>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</si>
  <si>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</si>
  <si>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</si>
  <si>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</si>
  <si>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</si>
  <si>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</si>
  <si>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</si>
  <si>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</si>
  <si>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</si>
  <si>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</si>
  <si>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</si>
  <si>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</si>
  <si>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</si>
  <si>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</si>
  <si>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</si>
  <si>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</si>
  <si>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</si>
  <si>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</si>
  <si>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</si>
  <si>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</si>
  <si>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</si>
  <si>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</si>
  <si>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</si>
  <si>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</si>
  <si>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</si>
  <si>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</si>
  <si>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</si>
  <si>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</si>
  <si>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</si>
  <si>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</si>
  <si>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</si>
  <si>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</si>
  <si>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</si>
  <si>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</si>
  <si>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</si>
  <si>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</si>
  <si>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</si>
  <si>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</si>
  <si>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</si>
  <si>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</si>
  <si>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</si>
  <si>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</si>
  <si>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</si>
  <si>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</si>
  <si>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</si>
  <si>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</si>
  <si>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</si>
  <si>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</si>
  <si>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</si>
  <si>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</si>
  <si>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</si>
  <si>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</si>
  <si>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</si>
  <si>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</si>
  <si>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</si>
  <si>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</si>
  <si>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</si>
  <si>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</si>
  <si>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</si>
  <si>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</si>
  <si>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</si>
  <si>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</si>
  <si>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</si>
  <si>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</si>
  <si>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</si>
  <si>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</si>
  <si>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</si>
  <si>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</si>
  <si>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</si>
  <si>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</si>
  <si>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</si>
  <si>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</si>
  <si>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</si>
  <si>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</si>
  <si>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</si>
  <si>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</si>
  <si>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</si>
  <si>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</si>
  <si>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</si>
  <si>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</si>
  <si>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</si>
  <si>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</si>
  <si>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</si>
  <si>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</si>
  <si>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</si>
  <si>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</si>
  <si>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</si>
  <si>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</si>
  <si>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</si>
  <si>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</si>
  <si>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</si>
  <si>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</si>
  <si>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</si>
  <si>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</si>
  <si>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</si>
  <si>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</si>
  <si>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</si>
  <si>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</si>
  <si>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</si>
  <si>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</si>
  <si>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</si>
  <si>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</si>
  <si>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</si>
  <si>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</si>
  <si>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</si>
  <si>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</si>
  <si>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</si>
  <si>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</si>
  <si>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</si>
  <si>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</si>
  <si>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</si>
  <si>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</si>
  <si>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</si>
  <si>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</si>
  <si>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</si>
  <si>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</si>
  <si>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</si>
  <si>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</si>
  <si>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</si>
  <si>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</si>
  <si>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</si>
  <si>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</si>
  <si>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</si>
  <si>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</si>
  <si>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</si>
  <si>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</si>
  <si>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</si>
  <si>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</si>
  <si>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</si>
  <si>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</si>
  <si>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</si>
  <si>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</si>
  <si>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</si>
  <si>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</si>
  <si>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</si>
  <si>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</si>
  <si>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</si>
  <si>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</si>
  <si>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</si>
  <si>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</si>
  <si>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</si>
  <si>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</si>
  <si>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</si>
  <si>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</si>
  <si>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</si>
  <si>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</si>
  <si>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</si>
  <si>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</si>
  <si>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</si>
  <si>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</si>
  <si>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</si>
  <si>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</si>
  <si>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</si>
  <si>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</si>
  <si>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</si>
  <si>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</si>
  <si>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</si>
  <si>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</si>
  <si>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</si>
  <si>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</si>
  <si>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</si>
  <si>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</si>
  <si>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</si>
  <si>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</si>
  <si>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</si>
  <si>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</si>
  <si>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</si>
  <si>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</si>
  <si>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</si>
  <si>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</si>
  <si>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</si>
  <si>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</si>
  <si>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</si>
  <si>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</si>
  <si>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</si>
  <si>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</si>
  <si>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</si>
  <si>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</si>
  <si>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</si>
  <si>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</si>
  <si>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</si>
  <si>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</si>
  <si>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</si>
  <si>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</si>
  <si>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</si>
  <si>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</si>
  <si>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</si>
  <si>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</si>
  <si>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</si>
  <si>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</si>
  <si>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</si>
  <si>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</si>
  <si>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</si>
  <si>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</si>
  <si>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</si>
  <si>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</si>
  <si>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</si>
  <si>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</si>
  <si>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</si>
  <si>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</si>
  <si>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</si>
  <si>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</si>
  <si>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</si>
  <si>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</si>
  <si>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</si>
  <si>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</si>
  <si>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</si>
  <si>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</si>
  <si>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</si>
  <si>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</si>
  <si>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</si>
  <si>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</si>
  <si>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</si>
  <si>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</si>
  <si>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</si>
  <si>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</si>
  <si>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</si>
  <si>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</si>
  <si>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</si>
  <si>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</si>
  <si>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</si>
  <si>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</si>
  <si>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</si>
  <si>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</si>
  <si>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</si>
  <si>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</si>
  <si>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</si>
  <si>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</si>
  <si>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</si>
  <si>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</si>
  <si>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</si>
  <si>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</si>
  <si>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</si>
  <si>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</si>
  <si>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</si>
  <si>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</si>
  <si>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</si>
  <si>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</si>
  <si>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</si>
  <si>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</si>
  <si>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</si>
  <si>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</si>
  <si>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</si>
  <si>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</si>
  <si>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</si>
  <si>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</si>
  <si>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</si>
  <si>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</si>
  <si>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</si>
  <si>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</si>
  <si>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</si>
  <si>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</si>
  <si>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</si>
  <si>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</si>
  <si>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</si>
  <si>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</si>
  <si>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</si>
  <si>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</si>
  <si>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</si>
  <si>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</si>
  <si>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</si>
  <si>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</si>
  <si>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</si>
  <si>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</si>
  <si>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</si>
  <si>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</si>
  <si>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</si>
  <si>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</si>
  <si>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</si>
  <si>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</si>
  <si>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</si>
  <si>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</si>
  <si>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</si>
  <si>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</si>
  <si>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</si>
  <si>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</si>
  <si>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</si>
  <si>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</si>
  <si>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</si>
  <si>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</si>
  <si>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</si>
  <si>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</si>
  <si>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</si>
  <si>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</si>
  <si>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</si>
  <si>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</si>
  <si>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</si>
  <si>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</si>
  <si>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</si>
  <si>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</si>
  <si>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</si>
  <si>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</si>
  <si>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</si>
  <si>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</si>
  <si>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</si>
  <si>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</si>
  <si>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</si>
  <si>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</si>
  <si>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</si>
  <si>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</si>
  <si>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</si>
  <si>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</si>
  <si>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</si>
  <si>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</si>
  <si>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</si>
  <si>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</si>
  <si>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</si>
  <si>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</si>
  <si>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</si>
  <si>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</si>
  <si>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</si>
  <si>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</si>
  <si>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</si>
  <si>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</si>
  <si>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</si>
  <si>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</si>
  <si>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</si>
  <si>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</si>
  <si>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</si>
  <si>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</si>
  <si>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</si>
  <si>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City of Niš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</si>
</sst>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3261</c:v>
                </c:pt>
                <c:pt idx="1">
                  <c:v>3894</c:v>
                </c:pt>
                <c:pt idx="2">
                  <c:v>5234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3006</c:v>
                </c:pt>
                <c:pt idx="1">
                  <c:v>3723</c:v>
                </c:pt>
                <c:pt idx="2">
                  <c:v>4925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788928"/>
        <c:axId val="193856256"/>
      </c:barChart>
      <c:catAx>
        <c:axId val="19378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856256"/>
        <c:crosses val="autoZero"/>
        <c:auto val="1"/>
        <c:lblAlgn val="ctr"/>
        <c:lblOffset val="100"/>
        <c:noMultiLvlLbl val="0"/>
      </c:catAx>
      <c:valAx>
        <c:axId val="19385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88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11658</c:v>
                </c:pt>
                <c:pt idx="1">
                  <c:v>10649</c:v>
                </c:pt>
                <c:pt idx="2">
                  <c:v>9940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497408"/>
        <c:axId val="202562176"/>
      </c:barChart>
      <c:catAx>
        <c:axId val="20249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562176"/>
        <c:crosses val="autoZero"/>
        <c:auto val="1"/>
        <c:lblAlgn val="ctr"/>
        <c:lblOffset val="100"/>
        <c:noMultiLvlLbl val="0"/>
      </c:catAx>
      <c:valAx>
        <c:axId val="20256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97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256</c:v>
                </c:pt>
                <c:pt idx="1">
                  <c:v>199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197056"/>
        <c:axId val="203297536"/>
      </c:barChart>
      <c:catAx>
        <c:axId val="203197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297536"/>
        <c:crosses val="autoZero"/>
        <c:auto val="1"/>
        <c:lblAlgn val="ctr"/>
        <c:lblOffset val="100"/>
        <c:noMultiLvlLbl val="0"/>
      </c:catAx>
      <c:valAx>
        <c:axId val="2032975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197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156</c:v>
                </c:pt>
                <c:pt idx="1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434624"/>
        <c:axId val="203501952"/>
      </c:barChart>
      <c:catAx>
        <c:axId val="203434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01952"/>
        <c:crosses val="autoZero"/>
        <c:auto val="1"/>
        <c:lblAlgn val="ctr"/>
        <c:lblOffset val="100"/>
        <c:noMultiLvlLbl val="0"/>
      </c:catAx>
      <c:valAx>
        <c:axId val="2035019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434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74085</c:v>
                </c:pt>
                <c:pt idx="1">
                  <c:v>72189</c:v>
                </c:pt>
                <c:pt idx="2">
                  <c:v>70216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537024"/>
        <c:axId val="203831168"/>
      </c:barChart>
      <c:catAx>
        <c:axId val="20353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831168"/>
        <c:crosses val="autoZero"/>
        <c:auto val="1"/>
        <c:lblAlgn val="ctr"/>
        <c:lblOffset val="100"/>
        <c:noMultiLvlLbl val="0"/>
      </c:catAx>
      <c:valAx>
        <c:axId val="20383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37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16.989815707082624</c:v>
                </c:pt>
                <c:pt idx="1">
                  <c:v>61.965844432626525</c:v>
                </c:pt>
                <c:pt idx="2">
                  <c:v>21.044339860290854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144</c:v>
                </c:pt>
                <c:pt idx="1">
                  <c:v>132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8</c:v>
                </c:pt>
                <c:pt idx="1">
                  <c:v>10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4022144"/>
        <c:axId val="204023680"/>
      </c:barChart>
      <c:catAx>
        <c:axId val="20402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023680"/>
        <c:crosses val="autoZero"/>
        <c:auto val="1"/>
        <c:lblAlgn val="ctr"/>
        <c:lblOffset val="100"/>
        <c:noMultiLvlLbl val="0"/>
      </c:catAx>
      <c:valAx>
        <c:axId val="20402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4022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13</c:v>
                </c:pt>
                <c:pt idx="1">
                  <c:v>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5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4406784"/>
        <c:axId val="204408320"/>
      </c:barChart>
      <c:catAx>
        <c:axId val="20440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408320"/>
        <c:crosses val="autoZero"/>
        <c:auto val="1"/>
        <c:lblAlgn val="ctr"/>
        <c:lblOffset val="100"/>
        <c:noMultiLvlLbl val="0"/>
      </c:catAx>
      <c:valAx>
        <c:axId val="20440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4406784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91.2</c:v>
                </c:pt>
                <c:pt idx="1">
                  <c:v>103.5</c:v>
                </c:pt>
                <c:pt idx="2">
                  <c:v>88.4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95.1</c:v>
                </c:pt>
                <c:pt idx="1">
                  <c:v>96.1</c:v>
                </c:pt>
                <c:pt idx="2">
                  <c:v>84.1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4855168"/>
        <c:axId val="204869632"/>
      </c:barChart>
      <c:catAx>
        <c:axId val="204855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869632"/>
        <c:crosses val="autoZero"/>
        <c:auto val="1"/>
        <c:lblAlgn val="ctr"/>
        <c:lblOffset val="100"/>
        <c:noMultiLvlLbl val="0"/>
      </c:catAx>
      <c:valAx>
        <c:axId val="20486963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85516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3509</c:v>
                </c:pt>
                <c:pt idx="1">
                  <c:v>2879</c:v>
                </c:pt>
                <c:pt idx="2">
                  <c:v>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101312"/>
        <c:axId val="205136256"/>
      </c:barChart>
      <c:catAx>
        <c:axId val="20510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136256"/>
        <c:crosses val="autoZero"/>
        <c:auto val="1"/>
        <c:lblAlgn val="ctr"/>
        <c:lblOffset val="100"/>
        <c:noMultiLvlLbl val="0"/>
      </c:catAx>
      <c:valAx>
        <c:axId val="20513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101312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5222656"/>
        <c:axId val="205224192"/>
      </c:barChart>
      <c:catAx>
        <c:axId val="20522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24192"/>
        <c:crosses val="autoZero"/>
        <c:auto val="1"/>
        <c:lblAlgn val="ctr"/>
        <c:lblOffset val="100"/>
        <c:noMultiLvlLbl val="0"/>
      </c:catAx>
      <c:valAx>
        <c:axId val="205224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22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894</c:v>
                </c:pt>
                <c:pt idx="1">
                  <c:v>1264</c:v>
                </c:pt>
                <c:pt idx="2">
                  <c:v>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411</c:v>
                </c:pt>
                <c:pt idx="1">
                  <c:v>526</c:v>
                </c:pt>
                <c:pt idx="2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4464"/>
        <c:axId val="198497408"/>
      </c:barChart>
      <c:catAx>
        <c:axId val="19849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8497408"/>
        <c:crosses val="autoZero"/>
        <c:auto val="1"/>
        <c:lblAlgn val="ctr"/>
        <c:lblOffset val="100"/>
        <c:noMultiLvlLbl val="0"/>
      </c:catAx>
      <c:valAx>
        <c:axId val="19849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8494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7420160"/>
        <c:axId val="217422080"/>
      </c:barChart>
      <c:catAx>
        <c:axId val="21742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422080"/>
        <c:crosses val="autoZero"/>
        <c:auto val="1"/>
        <c:lblAlgn val="ctr"/>
        <c:lblOffset val="100"/>
        <c:noMultiLvlLbl val="0"/>
      </c:catAx>
      <c:valAx>
        <c:axId val="217422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4201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2.2999628135358727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2.2743721285452092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2.2731725651862722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2.4043248257634224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2.6438376430979122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3.0960730294172922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3.2808057866936435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3.6438736299986805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3.6946551455270282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3.7026522345866106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3.4567417460044547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3.5279158386347369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3.4099587750058982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3.71184888700513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3.4523433470216842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2.0840414089271504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1.5650303289602585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1.0404212866516587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0268032"/>
        <c:axId val="220290048"/>
      </c:barChart>
      <c:catAx>
        <c:axId val="2202680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20290048"/>
        <c:crosses val="autoZero"/>
        <c:auto val="1"/>
        <c:lblAlgn val="ctr"/>
        <c:lblOffset val="100"/>
        <c:noMultiLvlLbl val="0"/>
      </c:catAx>
      <c:valAx>
        <c:axId val="2202900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202680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2.3771347229608426</c:v>
                </c:pt>
                <c:pt idx="1">
                  <c:v>2.4371128909077098</c:v>
                </c:pt>
                <c:pt idx="2">
                  <c:v>2.4383124542666468</c:v>
                </c:pt>
                <c:pt idx="3">
                  <c:v>2.5510714100067577</c:v>
                </c:pt>
                <c:pt idx="4">
                  <c:v>2.6594319667640978</c:v>
                </c:pt>
                <c:pt idx="5">
                  <c:v>3.1660475586886374</c:v>
                </c:pt>
                <c:pt idx="6">
                  <c:v>3.295200547000892</c:v>
                </c:pt>
                <c:pt idx="7">
                  <c:v>3.6602676625708241</c:v>
                </c:pt>
                <c:pt idx="8">
                  <c:v>3.6954548544329864</c:v>
                </c:pt>
                <c:pt idx="9">
                  <c:v>3.5347133643353819</c:v>
                </c:pt>
                <c:pt idx="10">
                  <c:v>3.2336229612421081</c:v>
                </c:pt>
                <c:pt idx="11">
                  <c:v>3.1372580380741408</c:v>
                </c:pt>
                <c:pt idx="12">
                  <c:v>3.0616855464610881</c:v>
                </c:pt>
                <c:pt idx="13">
                  <c:v>3.0936739026994173</c:v>
                </c:pt>
                <c:pt idx="14">
                  <c:v>2.7094137733864874</c:v>
                </c:pt>
                <c:pt idx="15">
                  <c:v>1.5430383340464071</c:v>
                </c:pt>
                <c:pt idx="16">
                  <c:v>1.1335873741957927</c:v>
                </c:pt>
                <c:pt idx="17">
                  <c:v>0.71094121739686755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0797568"/>
        <c:axId val="220828032"/>
      </c:barChart>
      <c:catAx>
        <c:axId val="22079756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20828032"/>
        <c:crosses val="autoZero"/>
        <c:auto val="1"/>
        <c:lblAlgn val="ctr"/>
        <c:lblOffset val="100"/>
        <c:noMultiLvlLbl val="0"/>
      </c:catAx>
      <c:valAx>
        <c:axId val="2208280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7975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0.28215693299892514</c:v>
                </c:pt>
                <c:pt idx="1">
                  <c:v>0.30652757775096334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0.65657470440702259</c:v>
                </c:pt>
                <c:pt idx="1">
                  <c:v>0.40967654042271606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3.7683625940523111</c:v>
                </c:pt>
                <c:pt idx="1">
                  <c:v>1.1200420380678058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13.742386241490506</c:v>
                </c:pt>
                <c:pt idx="1">
                  <c:v>9.8273714530380296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50.945897527767826</c:v>
                </c:pt>
                <c:pt idx="1">
                  <c:v>58.637265968627148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7.5152275170189897</c:v>
                </c:pt>
                <c:pt idx="1">
                  <c:v>8.3093301156046859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23.089394482264421</c:v>
                </c:pt>
                <c:pt idx="1">
                  <c:v>21.389786306488652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2080384"/>
        <c:axId val="222173824"/>
      </c:barChart>
      <c:catAx>
        <c:axId val="222080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2173824"/>
        <c:crosses val="autoZero"/>
        <c:auto val="1"/>
        <c:lblAlgn val="ctr"/>
        <c:lblOffset val="100"/>
        <c:noMultiLvlLbl val="0"/>
      </c:catAx>
      <c:valAx>
        <c:axId val="222173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20803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22.557327122895018</c:v>
                </c:pt>
                <c:pt idx="1">
                  <c:v>18.913238098945158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21.826406305983518</c:v>
                </c:pt>
                <c:pt idx="1">
                  <c:v>23.999649682768283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55.262450734503766</c:v>
                </c:pt>
                <c:pt idx="1">
                  <c:v>56.668677747070959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0.35381583661769977</c:v>
                </c:pt>
                <c:pt idx="1">
                  <c:v>0.41843447121560085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4095616"/>
        <c:axId val="224097408"/>
      </c:barChart>
      <c:catAx>
        <c:axId val="224095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097408"/>
        <c:crosses val="autoZero"/>
        <c:auto val="1"/>
        <c:lblAlgn val="ctr"/>
        <c:lblOffset val="100"/>
        <c:noMultiLvlLbl val="0"/>
      </c:catAx>
      <c:valAx>
        <c:axId val="224097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0956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8</c:v>
                </c:pt>
                <c:pt idx="1">
                  <c:v>4</c:v>
                </c:pt>
                <c:pt idx="2">
                  <c:v>48</c:v>
                </c:pt>
                <c:pt idx="3">
                  <c:v>61</c:v>
                </c:pt>
                <c:pt idx="4">
                  <c:v>95</c:v>
                </c:pt>
                <c:pt idx="5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7</c:v>
                </c:pt>
                <c:pt idx="1">
                  <c:v>9</c:v>
                </c:pt>
                <c:pt idx="2">
                  <c:v>58</c:v>
                </c:pt>
                <c:pt idx="3">
                  <c:v>52</c:v>
                </c:pt>
                <c:pt idx="4">
                  <c:v>52</c:v>
                </c:pt>
                <c:pt idx="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24374144"/>
        <c:axId val="224670464"/>
      </c:barChart>
      <c:catAx>
        <c:axId val="224374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670464"/>
        <c:crosses val="autoZero"/>
        <c:auto val="1"/>
        <c:lblAlgn val="ctr"/>
        <c:lblOffset val="100"/>
        <c:noMultiLvlLbl val="0"/>
      </c:catAx>
      <c:valAx>
        <c:axId val="2246704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374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0.41</c:v>
                </c:pt>
                <c:pt idx="1">
                  <c:v>0.2</c:v>
                </c:pt>
                <c:pt idx="3">
                  <c:v>0.24</c:v>
                </c:pt>
                <c:pt idx="4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26039296"/>
        <c:axId val="226040832"/>
      </c:barChart>
      <c:catAx>
        <c:axId val="226039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6040832"/>
        <c:crosses val="autoZero"/>
        <c:auto val="1"/>
        <c:lblAlgn val="ctr"/>
        <c:lblOffset val="100"/>
        <c:noMultiLvlLbl val="0"/>
      </c:catAx>
      <c:valAx>
        <c:axId val="2260408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603929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62.808022922636106</c:v>
                </c:pt>
                <c:pt idx="2">
                  <c:v>14.055582882439744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37.191977077363894</c:v>
                </c:pt>
                <c:pt idx="2">
                  <c:v>85.944417117560263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6920704"/>
        <c:axId val="227495936"/>
      </c:barChart>
      <c:catAx>
        <c:axId val="226920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7495936"/>
        <c:crosses val="autoZero"/>
        <c:auto val="1"/>
        <c:lblAlgn val="ctr"/>
        <c:lblOffset val="100"/>
        <c:noMultiLvlLbl val="0"/>
      </c:catAx>
      <c:valAx>
        <c:axId val="2274959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69207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7.8</c:v>
                </c:pt>
                <c:pt idx="1">
                  <c:v>4.5</c:v>
                </c:pt>
                <c:pt idx="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7539968"/>
        <c:axId val="227838592"/>
      </c:barChart>
      <c:catAx>
        <c:axId val="22753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7838592"/>
        <c:crosses val="autoZero"/>
        <c:auto val="1"/>
        <c:lblAlgn val="ctr"/>
        <c:lblOffset val="100"/>
        <c:noMultiLvlLbl val="0"/>
      </c:catAx>
      <c:valAx>
        <c:axId val="22783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753996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1157</c:v>
                </c:pt>
                <c:pt idx="1">
                  <c:v>1101</c:v>
                </c:pt>
                <c:pt idx="2">
                  <c:v>1169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1184</c:v>
                </c:pt>
                <c:pt idx="1">
                  <c:v>1140</c:v>
                </c:pt>
                <c:pt idx="2">
                  <c:v>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8145408"/>
        <c:axId val="228147968"/>
      </c:barChart>
      <c:catAx>
        <c:axId val="22814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8147968"/>
        <c:crosses val="autoZero"/>
        <c:auto val="1"/>
        <c:lblAlgn val="ctr"/>
        <c:lblOffset val="100"/>
        <c:noMultiLvlLbl val="0"/>
      </c:catAx>
      <c:valAx>
        <c:axId val="228147968"/>
        <c:scaling>
          <c:orientation val="minMax"/>
          <c:max val="3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8145408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12644</c:v>
                </c:pt>
                <c:pt idx="1">
                  <c:v>10742</c:v>
                </c:pt>
                <c:pt idx="2">
                  <c:v>9960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9802</c:v>
                </c:pt>
                <c:pt idx="1">
                  <c:v>8332</c:v>
                </c:pt>
                <c:pt idx="2">
                  <c:v>7653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240"/>
        <c:axId val="199355776"/>
      </c:barChart>
      <c:catAx>
        <c:axId val="1993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355776"/>
        <c:crosses val="autoZero"/>
        <c:auto val="1"/>
        <c:lblAlgn val="ctr"/>
        <c:lblOffset val="100"/>
        <c:noMultiLvlLbl val="0"/>
      </c:catAx>
      <c:valAx>
        <c:axId val="19935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3542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2041</c:v>
                </c:pt>
                <c:pt idx="1">
                  <c:v>2221</c:v>
                </c:pt>
                <c:pt idx="2">
                  <c:v>1835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2303</c:v>
                </c:pt>
                <c:pt idx="1">
                  <c:v>2580</c:v>
                </c:pt>
                <c:pt idx="2">
                  <c:v>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8168448"/>
        <c:axId val="228170752"/>
      </c:barChart>
      <c:catAx>
        <c:axId val="22816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8170752"/>
        <c:crosses val="autoZero"/>
        <c:auto val="1"/>
        <c:lblAlgn val="ctr"/>
        <c:lblOffset val="100"/>
        <c:noMultiLvlLbl val="0"/>
      </c:catAx>
      <c:valAx>
        <c:axId val="228170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8168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24.26066794126022</c:v>
                </c:pt>
                <c:pt idx="1">
                  <c:v>31.010291844472921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28.641744294837896</c:v>
                </c:pt>
                <c:pt idx="1">
                  <c:v>28.17243793846032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19.086360493023633</c:v>
                </c:pt>
                <c:pt idx="1">
                  <c:v>19.867619664160866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16.702599357279421</c:v>
                </c:pt>
                <c:pt idx="1">
                  <c:v>15.36246053031404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6.5858520115526993</c:v>
                </c:pt>
                <c:pt idx="1">
                  <c:v>4.042752771135274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4.7227759020461297</c:v>
                </c:pt>
                <c:pt idx="1">
                  <c:v>1.5444372514565801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28190848"/>
        <c:axId val="228193792"/>
      </c:barChart>
      <c:catAx>
        <c:axId val="228190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8193792"/>
        <c:crosses val="autoZero"/>
        <c:auto val="1"/>
        <c:lblAlgn val="ctr"/>
        <c:lblOffset val="100"/>
        <c:noMultiLvlLbl val="0"/>
      </c:catAx>
      <c:valAx>
        <c:axId val="2281937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81908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53.46</c:v>
                </c:pt>
                <c:pt idx="1">
                  <c:v>41.42</c:v>
                </c:pt>
                <c:pt idx="2">
                  <c:v>4.37</c:v>
                </c:pt>
                <c:pt idx="3">
                  <c:v>0.57999999999999996</c:v>
                </c:pt>
                <c:pt idx="4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56.84</c:v>
                </c:pt>
                <c:pt idx="1">
                  <c:v>36.9</c:v>
                </c:pt>
                <c:pt idx="2">
                  <c:v>5.33</c:v>
                </c:pt>
                <c:pt idx="3">
                  <c:v>0.7</c:v>
                </c:pt>
                <c:pt idx="4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31014784"/>
        <c:axId val="231044224"/>
      </c:barChart>
      <c:catAx>
        <c:axId val="231014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1044224"/>
        <c:crosses val="autoZero"/>
        <c:auto val="1"/>
        <c:lblAlgn val="ctr"/>
        <c:lblOffset val="100"/>
        <c:noMultiLvlLbl val="0"/>
      </c:catAx>
      <c:valAx>
        <c:axId val="231044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10147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63239</c:v>
                </c:pt>
                <c:pt idx="1">
                  <c:v>71867</c:v>
                </c:pt>
                <c:pt idx="2">
                  <c:v>82067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1173504"/>
        <c:axId val="231912192"/>
      </c:barChart>
      <c:catAx>
        <c:axId val="2311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1912192"/>
        <c:crosses val="autoZero"/>
        <c:auto val="1"/>
        <c:lblAlgn val="ctr"/>
        <c:lblOffset val="100"/>
        <c:noMultiLvlLbl val="0"/>
      </c:catAx>
      <c:valAx>
        <c:axId val="23191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1173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42614</c:v>
                </c:pt>
                <c:pt idx="1">
                  <c:v>44184</c:v>
                </c:pt>
                <c:pt idx="2">
                  <c:v>45554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42427</c:v>
                </c:pt>
                <c:pt idx="1">
                  <c:v>43823</c:v>
                </c:pt>
                <c:pt idx="2">
                  <c:v>44436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2056320"/>
        <c:axId val="232331520"/>
      </c:barChart>
      <c:catAx>
        <c:axId val="23205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331520"/>
        <c:crosses val="autoZero"/>
        <c:auto val="1"/>
        <c:lblAlgn val="ctr"/>
        <c:lblOffset val="100"/>
        <c:noMultiLvlLbl val="0"/>
      </c:catAx>
      <c:valAx>
        <c:axId val="23233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056320"/>
        <c:crosses val="autoZero"/>
        <c:crossBetween val="between"/>
        <c:majorUnit val="10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41.2</c:v>
                </c:pt>
                <c:pt idx="1">
                  <c:v>23.3</c:v>
                </c:pt>
                <c:pt idx="2">
                  <c:v>1.1000000000000001</c:v>
                </c:pt>
                <c:pt idx="3">
                  <c:v>34.400000000000006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86.451265481960149</c:v>
                </c:pt>
                <c:pt idx="1">
                  <c:v>91.33570121623076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13.548734518039849</c:v>
                </c:pt>
                <c:pt idx="1">
                  <c:v>8.6642987837692385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32449920"/>
        <c:axId val="232608896"/>
      </c:barChart>
      <c:catAx>
        <c:axId val="232449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608896"/>
        <c:crosses val="autoZero"/>
        <c:auto val="1"/>
        <c:lblAlgn val="ctr"/>
        <c:lblOffset val="100"/>
        <c:noMultiLvlLbl val="0"/>
      </c:catAx>
      <c:valAx>
        <c:axId val="2326088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44992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390</c:v>
                </c:pt>
                <c:pt idx="1">
                  <c:v>389</c:v>
                </c:pt>
                <c:pt idx="2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3063168"/>
        <c:axId val="233064704"/>
      </c:barChart>
      <c:catAx>
        <c:axId val="23306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064704"/>
        <c:crosses val="autoZero"/>
        <c:auto val="1"/>
        <c:lblAlgn val="ctr"/>
        <c:lblOffset val="100"/>
        <c:noMultiLvlLbl val="0"/>
      </c:catAx>
      <c:valAx>
        <c:axId val="233064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063168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13.7</c:v>
                </c:pt>
                <c:pt idx="1">
                  <c:v>13.7</c:v>
                </c:pt>
                <c:pt idx="2">
                  <c:v>14.1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3089280"/>
        <c:axId val="233091072"/>
      </c:barChart>
      <c:catAx>
        <c:axId val="23308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091072"/>
        <c:crosses val="autoZero"/>
        <c:auto val="1"/>
        <c:lblAlgn val="ctr"/>
        <c:lblOffset val="100"/>
        <c:noMultiLvlLbl val="0"/>
      </c:catAx>
      <c:valAx>
        <c:axId val="23309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08928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5.5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3109760"/>
        <c:axId val="234078208"/>
      </c:barChart>
      <c:catAx>
        <c:axId val="23310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4078208"/>
        <c:crosses val="autoZero"/>
        <c:auto val="1"/>
        <c:lblAlgn val="ctr"/>
        <c:lblOffset val="100"/>
        <c:noMultiLvlLbl val="0"/>
      </c:catAx>
      <c:valAx>
        <c:axId val="234078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310976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18.5</c:v>
                </c:pt>
                <c:pt idx="1">
                  <c:v>53.9</c:v>
                </c:pt>
                <c:pt idx="2">
                  <c:v>27.6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4.32</c:v>
                </c:pt>
                <c:pt idx="1">
                  <c:v>5.45</c:v>
                </c:pt>
                <c:pt idx="2">
                  <c:v>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10.14</c:v>
                </c:pt>
                <c:pt idx="1">
                  <c:v>8.77</c:v>
                </c:pt>
                <c:pt idx="2">
                  <c:v>4.2699999999999996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34459904"/>
        <c:axId val="234463616"/>
      </c:barChart>
      <c:catAx>
        <c:axId val="23445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4463616"/>
        <c:crosses val="autoZero"/>
        <c:auto val="1"/>
        <c:lblAlgn val="ctr"/>
        <c:lblOffset val="100"/>
        <c:noMultiLvlLbl val="0"/>
      </c:catAx>
      <c:valAx>
        <c:axId val="234463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4459904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4.7</c:v>
                </c:pt>
                <c:pt idx="1">
                  <c:v>4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5299968"/>
        <c:axId val="264413184"/>
      </c:barChart>
      <c:catAx>
        <c:axId val="23529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413184"/>
        <c:crosses val="autoZero"/>
        <c:auto val="1"/>
        <c:lblAlgn val="ctr"/>
        <c:lblOffset val="100"/>
        <c:noMultiLvlLbl val="0"/>
      </c:catAx>
      <c:valAx>
        <c:axId val="264413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529996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24.4</c:v>
                </c:pt>
                <c:pt idx="1">
                  <c:v>21.1</c:v>
                </c:pt>
                <c:pt idx="2">
                  <c:v>22.7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73.2</c:v>
                </c:pt>
                <c:pt idx="1">
                  <c:v>13.1</c:v>
                </c:pt>
                <c:pt idx="2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2.4</c:v>
                </c:pt>
                <c:pt idx="1">
                  <c:v>65.8</c:v>
                </c:pt>
                <c:pt idx="2">
                  <c:v>57.5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66122752"/>
        <c:axId val="266499200"/>
      </c:barChart>
      <c:catAx>
        <c:axId val="26612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6499200"/>
        <c:crosses val="autoZero"/>
        <c:auto val="1"/>
        <c:lblAlgn val="ctr"/>
        <c:lblOffset val="100"/>
        <c:noMultiLvlLbl val="0"/>
      </c:catAx>
      <c:valAx>
        <c:axId val="266499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661227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25438</c:v>
                </c:pt>
                <c:pt idx="1">
                  <c:v>33673</c:v>
                </c:pt>
                <c:pt idx="2">
                  <c:v>61995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21017</c:v>
                </c:pt>
                <c:pt idx="1">
                  <c:v>35709</c:v>
                </c:pt>
                <c:pt idx="2">
                  <c:v>74235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466496"/>
        <c:axId val="59468032"/>
      </c:barChart>
      <c:catAx>
        <c:axId val="59466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468032"/>
        <c:crosses val="autoZero"/>
        <c:auto val="1"/>
        <c:lblAlgn val="ctr"/>
        <c:lblOffset val="100"/>
        <c:noMultiLvlLbl val="0"/>
      </c:catAx>
      <c:valAx>
        <c:axId val="594680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9466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55689</c:v>
                </c:pt>
                <c:pt idx="1">
                  <c:v>98902</c:v>
                </c:pt>
                <c:pt idx="2">
                  <c:v>144212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36949</c:v>
                </c:pt>
                <c:pt idx="1">
                  <c:v>64151</c:v>
                </c:pt>
                <c:pt idx="2">
                  <c:v>133184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498880"/>
        <c:axId val="59500416"/>
      </c:barChart>
      <c:catAx>
        <c:axId val="59498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00416"/>
        <c:crosses val="autoZero"/>
        <c:auto val="1"/>
        <c:lblAlgn val="ctr"/>
        <c:lblOffset val="100"/>
        <c:noMultiLvlLbl val="0"/>
      </c:catAx>
      <c:valAx>
        <c:axId val="595004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9498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2.9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59609088"/>
        <c:axId val="59610624"/>
      </c:barChart>
      <c:catAx>
        <c:axId val="59609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0624"/>
        <c:crosses val="autoZero"/>
        <c:auto val="1"/>
        <c:lblAlgn val="ctr"/>
        <c:lblOffset val="100"/>
        <c:noMultiLvlLbl val="0"/>
      </c:catAx>
      <c:valAx>
        <c:axId val="596106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9609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32.4</c:v>
                </c:pt>
                <c:pt idx="1">
                  <c:v>33.799999999999997</c:v>
                </c:pt>
                <c:pt idx="2">
                  <c:v>35.299999999999997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34.4</c:v>
                </c:pt>
                <c:pt idx="1">
                  <c:v>35.9</c:v>
                </c:pt>
                <c:pt idx="2">
                  <c:v>36.700000000000003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59649408"/>
        <c:axId val="59663488"/>
      </c:barChart>
      <c:catAx>
        <c:axId val="5964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9663488"/>
        <c:crosses val="autoZero"/>
        <c:auto val="1"/>
        <c:lblAlgn val="ctr"/>
        <c:lblOffset val="100"/>
        <c:noMultiLvlLbl val="0"/>
      </c:catAx>
      <c:valAx>
        <c:axId val="59663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96494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339.72300000000001</c:v>
                </c:pt>
                <c:pt idx="1">
                  <c:v>339.72300000000001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9702272"/>
        <c:axId val="59720448"/>
      </c:barChart>
      <c:catAx>
        <c:axId val="59702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20448"/>
        <c:crosses val="autoZero"/>
        <c:auto val="1"/>
        <c:lblAlgn val="ctr"/>
        <c:lblOffset val="100"/>
        <c:noMultiLvlLbl val="0"/>
      </c:catAx>
      <c:valAx>
        <c:axId val="5972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0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4314.57</c:v>
                </c:pt>
                <c:pt idx="1">
                  <c:v>18785.099999999999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9750656"/>
        <c:axId val="59756544"/>
      </c:barChart>
      <c:catAx>
        <c:axId val="5975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56544"/>
        <c:crosses val="autoZero"/>
        <c:auto val="1"/>
        <c:lblAlgn val="ctr"/>
        <c:lblOffset val="100"/>
        <c:noMultiLvlLbl val="0"/>
      </c:catAx>
      <c:valAx>
        <c:axId val="5975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50656"/>
        <c:crosses val="autoZero"/>
        <c:crossBetween val="between"/>
        <c:majorUnit val="4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103</c:v>
                </c:pt>
                <c:pt idx="1">
                  <c:v>97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91</c:v>
                </c:pt>
                <c:pt idx="1">
                  <c:v>81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338560"/>
        <c:axId val="126340096"/>
      </c:barChart>
      <c:catAx>
        <c:axId val="12633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340096"/>
        <c:crosses val="autoZero"/>
        <c:auto val="1"/>
        <c:lblAlgn val="ctr"/>
        <c:lblOffset val="100"/>
        <c:noMultiLvlLbl val="0"/>
      </c:catAx>
      <c:valAx>
        <c:axId val="12634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338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16.899999999999999</c:v>
                </c:pt>
                <c:pt idx="1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55.7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27.4</c:v>
                </c:pt>
                <c:pt idx="1">
                  <c:v>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00718592"/>
        <c:axId val="200728576"/>
      </c:barChart>
      <c:catAx>
        <c:axId val="200718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28576"/>
        <c:crosses val="autoZero"/>
        <c:auto val="1"/>
        <c:lblAlgn val="ctr"/>
        <c:lblOffset val="100"/>
        <c:noMultiLvlLbl val="0"/>
      </c:catAx>
      <c:valAx>
        <c:axId val="200728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07185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3261</c:v>
                </c:pt>
                <c:pt idx="1">
                  <c:v>3894</c:v>
                </c:pt>
                <c:pt idx="2">
                  <c:v>5234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3006</c:v>
                </c:pt>
                <c:pt idx="1">
                  <c:v>3723</c:v>
                </c:pt>
                <c:pt idx="2">
                  <c:v>4925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8032"/>
        <c:axId val="59549952"/>
      </c:barChart>
      <c:catAx>
        <c:axId val="5954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952"/>
        <c:crosses val="autoZero"/>
        <c:auto val="1"/>
        <c:lblAlgn val="ctr"/>
        <c:lblOffset val="100"/>
        <c:noMultiLvlLbl val="0"/>
      </c:catAx>
      <c:valAx>
        <c:axId val="5954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8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894</c:v>
                </c:pt>
                <c:pt idx="1">
                  <c:v>1264</c:v>
                </c:pt>
                <c:pt idx="2">
                  <c:v>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411</c:v>
                </c:pt>
                <c:pt idx="1">
                  <c:v>526</c:v>
                </c:pt>
                <c:pt idx="2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5264"/>
        <c:axId val="146461056"/>
      </c:barChart>
      <c:catAx>
        <c:axId val="13415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61056"/>
        <c:crosses val="autoZero"/>
        <c:auto val="1"/>
        <c:lblAlgn val="ctr"/>
        <c:lblOffset val="100"/>
        <c:noMultiLvlLbl val="0"/>
      </c:catAx>
      <c:valAx>
        <c:axId val="146461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55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12644</c:v>
                </c:pt>
                <c:pt idx="1">
                  <c:v>10742</c:v>
                </c:pt>
                <c:pt idx="2">
                  <c:v>9960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9802</c:v>
                </c:pt>
                <c:pt idx="1">
                  <c:v>8332</c:v>
                </c:pt>
                <c:pt idx="2">
                  <c:v>7653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55424"/>
        <c:axId val="146866176"/>
      </c:barChart>
      <c:catAx>
        <c:axId val="14685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66176"/>
        <c:crosses val="autoZero"/>
        <c:auto val="1"/>
        <c:lblAlgn val="ctr"/>
        <c:lblOffset val="100"/>
        <c:noMultiLvlLbl val="0"/>
      </c:catAx>
      <c:valAx>
        <c:axId val="14686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554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18.5</c:v>
                </c:pt>
                <c:pt idx="1">
                  <c:v>53.9</c:v>
                </c:pt>
                <c:pt idx="2">
                  <c:v>27.6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16.899999999999999</c:v>
                </c:pt>
                <c:pt idx="1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55.7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27.4</c:v>
                </c:pt>
                <c:pt idx="1">
                  <c:v>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0274816"/>
        <c:axId val="150276352"/>
      </c:barChart>
      <c:catAx>
        <c:axId val="150274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76352"/>
        <c:crosses val="autoZero"/>
        <c:auto val="1"/>
        <c:lblAlgn val="ctr"/>
        <c:lblOffset val="100"/>
        <c:noMultiLvlLbl val="0"/>
      </c:catAx>
      <c:valAx>
        <c:axId val="150276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748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24.4</c:v>
                </c:pt>
                <c:pt idx="1">
                  <c:v>21.1</c:v>
                </c:pt>
                <c:pt idx="2">
                  <c:v>22.7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73.2</c:v>
                </c:pt>
                <c:pt idx="1">
                  <c:v>13.1</c:v>
                </c:pt>
                <c:pt idx="2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2.4</c:v>
                </c:pt>
                <c:pt idx="1">
                  <c:v>65.8</c:v>
                </c:pt>
                <c:pt idx="2">
                  <c:v>57.5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346752"/>
        <c:axId val="150358656"/>
      </c:barChart>
      <c:catAx>
        <c:axId val="1503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58656"/>
        <c:crosses val="autoZero"/>
        <c:auto val="1"/>
        <c:lblAlgn val="ctr"/>
        <c:lblOffset val="100"/>
        <c:noMultiLvlLbl val="0"/>
      </c:catAx>
      <c:valAx>
        <c:axId val="150358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3467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22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692224"/>
        <c:axId val="150693760"/>
      </c:barChart>
      <c:catAx>
        <c:axId val="150692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693760"/>
        <c:crosses val="autoZero"/>
        <c:auto val="1"/>
        <c:lblAlgn val="ctr"/>
        <c:lblOffset val="100"/>
        <c:noMultiLvlLbl val="0"/>
      </c:catAx>
      <c:valAx>
        <c:axId val="150693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692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1772</c:v>
                </c:pt>
                <c:pt idx="1">
                  <c:v>3343</c:v>
                </c:pt>
                <c:pt idx="2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1524</c:v>
                </c:pt>
                <c:pt idx="1">
                  <c:v>3293</c:v>
                </c:pt>
                <c:pt idx="2">
                  <c:v>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82720"/>
        <c:axId val="151185280"/>
      </c:barChart>
      <c:catAx>
        <c:axId val="151182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85280"/>
        <c:crosses val="autoZero"/>
        <c:auto val="1"/>
        <c:lblAlgn val="ctr"/>
        <c:lblOffset val="100"/>
        <c:noMultiLvlLbl val="0"/>
      </c:catAx>
      <c:valAx>
        <c:axId val="15118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182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439</c:v>
                </c:pt>
                <c:pt idx="1">
                  <c:v>862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335</c:v>
                </c:pt>
                <c:pt idx="1">
                  <c:v>879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23776"/>
        <c:axId val="151325312"/>
      </c:barChart>
      <c:catAx>
        <c:axId val="151323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325312"/>
        <c:crosses val="autoZero"/>
        <c:auto val="1"/>
        <c:lblAlgn val="ctr"/>
        <c:lblOffset val="100"/>
        <c:noMultiLvlLbl val="0"/>
      </c:catAx>
      <c:valAx>
        <c:axId val="15132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323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20244</c:v>
                </c:pt>
                <c:pt idx="1">
                  <c:v>18328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80576"/>
        <c:axId val="151486464"/>
      </c:barChart>
      <c:catAx>
        <c:axId val="151480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86464"/>
        <c:crosses val="autoZero"/>
        <c:auto val="1"/>
        <c:lblAlgn val="ctr"/>
        <c:lblOffset val="100"/>
        <c:noMultiLvlLbl val="0"/>
      </c:catAx>
      <c:valAx>
        <c:axId val="151486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22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01023488"/>
        <c:axId val="201025024"/>
      </c:barChart>
      <c:catAx>
        <c:axId val="20102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1025024"/>
        <c:crosses val="autoZero"/>
        <c:auto val="1"/>
        <c:lblAlgn val="ctr"/>
        <c:lblOffset val="100"/>
        <c:noMultiLvlLbl val="0"/>
      </c:catAx>
      <c:valAx>
        <c:axId val="20102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1023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11658</c:v>
                </c:pt>
                <c:pt idx="1">
                  <c:v>10649</c:v>
                </c:pt>
                <c:pt idx="2">
                  <c:v>9940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77408"/>
        <c:axId val="152992384"/>
      </c:barChart>
      <c:catAx>
        <c:axId val="15297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384"/>
        <c:crosses val="autoZero"/>
        <c:auto val="1"/>
        <c:lblAlgn val="ctr"/>
        <c:lblOffset val="100"/>
        <c:noMultiLvlLbl val="0"/>
      </c:catAx>
      <c:valAx>
        <c:axId val="15299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77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256</c:v>
                </c:pt>
                <c:pt idx="1">
                  <c:v>199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1888"/>
        <c:axId val="153463424"/>
      </c:barChart>
      <c:catAx>
        <c:axId val="153461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424"/>
        <c:crosses val="autoZero"/>
        <c:auto val="1"/>
        <c:lblAlgn val="ctr"/>
        <c:lblOffset val="100"/>
        <c:noMultiLvlLbl val="0"/>
      </c:catAx>
      <c:valAx>
        <c:axId val="1534634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346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390</c:v>
                </c:pt>
                <c:pt idx="1">
                  <c:v>389</c:v>
                </c:pt>
                <c:pt idx="2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42880"/>
        <c:axId val="153657728"/>
      </c:barChart>
      <c:catAx>
        <c:axId val="15364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57728"/>
        <c:crosses val="autoZero"/>
        <c:auto val="1"/>
        <c:lblAlgn val="ctr"/>
        <c:lblOffset val="100"/>
        <c:noMultiLvlLbl val="0"/>
      </c:catAx>
      <c:valAx>
        <c:axId val="15365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42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156</c:v>
                </c:pt>
                <c:pt idx="1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4624"/>
        <c:axId val="153836160"/>
      </c:barChart>
      <c:catAx>
        <c:axId val="153834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160"/>
        <c:crosses val="autoZero"/>
        <c:auto val="1"/>
        <c:lblAlgn val="ctr"/>
        <c:lblOffset val="100"/>
        <c:noMultiLvlLbl val="0"/>
      </c:catAx>
      <c:valAx>
        <c:axId val="153836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4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339.72300000000001</c:v>
                </c:pt>
                <c:pt idx="1">
                  <c:v>339.72300000000001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7792"/>
        <c:axId val="153939328"/>
      </c:barChart>
      <c:catAx>
        <c:axId val="153937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9328"/>
        <c:crosses val="autoZero"/>
        <c:auto val="1"/>
        <c:lblAlgn val="ctr"/>
        <c:lblOffset val="100"/>
        <c:noMultiLvlLbl val="0"/>
      </c:catAx>
      <c:valAx>
        <c:axId val="153939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7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74085</c:v>
                </c:pt>
                <c:pt idx="1">
                  <c:v>72189</c:v>
                </c:pt>
                <c:pt idx="2">
                  <c:v>70216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55808"/>
        <c:axId val="154057344"/>
      </c:barChart>
      <c:catAx>
        <c:axId val="15405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7344"/>
        <c:crosses val="autoZero"/>
        <c:auto val="1"/>
        <c:lblAlgn val="ctr"/>
        <c:lblOffset val="100"/>
        <c:noMultiLvlLbl val="0"/>
      </c:catAx>
      <c:valAx>
        <c:axId val="15405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5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4.7</c:v>
                </c:pt>
                <c:pt idx="1">
                  <c:v>4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97088"/>
        <c:axId val="154313088"/>
      </c:barChart>
      <c:catAx>
        <c:axId val="15429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3088"/>
        <c:crosses val="autoZero"/>
        <c:auto val="1"/>
        <c:lblAlgn val="ctr"/>
        <c:lblOffset val="100"/>
        <c:noMultiLvlLbl val="0"/>
      </c:catAx>
      <c:valAx>
        <c:axId val="15431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9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7.8</c:v>
                </c:pt>
                <c:pt idx="1">
                  <c:v>4.5</c:v>
                </c:pt>
                <c:pt idx="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640768"/>
        <c:axId val="154642304"/>
      </c:barChart>
      <c:catAx>
        <c:axId val="15464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42304"/>
        <c:crosses val="autoZero"/>
        <c:auto val="1"/>
        <c:lblAlgn val="ctr"/>
        <c:lblOffset val="100"/>
        <c:noMultiLvlLbl val="0"/>
      </c:catAx>
      <c:valAx>
        <c:axId val="15464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640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16.989815707082624</c:v>
                </c:pt>
                <c:pt idx="1">
                  <c:v>61.965844432626525</c:v>
                </c:pt>
                <c:pt idx="2">
                  <c:v>21.044339860290854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144</c:v>
                </c:pt>
                <c:pt idx="1">
                  <c:v>132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8</c:v>
                </c:pt>
                <c:pt idx="1">
                  <c:v>10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5210880"/>
        <c:axId val="155255168"/>
      </c:barChart>
      <c:catAx>
        <c:axId val="15521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5168"/>
        <c:crosses val="autoZero"/>
        <c:auto val="1"/>
        <c:lblAlgn val="ctr"/>
        <c:lblOffset val="100"/>
        <c:noMultiLvlLbl val="0"/>
      </c:catAx>
      <c:valAx>
        <c:axId val="15525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5210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1772</c:v>
                </c:pt>
                <c:pt idx="1">
                  <c:v>3343</c:v>
                </c:pt>
                <c:pt idx="2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1524</c:v>
                </c:pt>
                <c:pt idx="1">
                  <c:v>3293</c:v>
                </c:pt>
                <c:pt idx="2">
                  <c:v>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1204096"/>
        <c:axId val="201205632"/>
      </c:barChart>
      <c:catAx>
        <c:axId val="201204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1205632"/>
        <c:crosses val="autoZero"/>
        <c:auto val="1"/>
        <c:lblAlgn val="ctr"/>
        <c:lblOffset val="100"/>
        <c:noMultiLvlLbl val="0"/>
      </c:catAx>
      <c:valAx>
        <c:axId val="201205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1204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13</c:v>
                </c:pt>
                <c:pt idx="1">
                  <c:v>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5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5566848"/>
        <c:axId val="155568768"/>
      </c:barChart>
      <c:catAx>
        <c:axId val="15556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8768"/>
        <c:crosses val="autoZero"/>
        <c:auto val="1"/>
        <c:lblAlgn val="ctr"/>
        <c:lblOffset val="100"/>
        <c:noMultiLvlLbl val="0"/>
      </c:catAx>
      <c:valAx>
        <c:axId val="15556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5566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91.2</c:v>
                </c:pt>
                <c:pt idx="1">
                  <c:v>103.5</c:v>
                </c:pt>
                <c:pt idx="2">
                  <c:v>88.4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95.1</c:v>
                </c:pt>
                <c:pt idx="1">
                  <c:v>96.1</c:v>
                </c:pt>
                <c:pt idx="2">
                  <c:v>84.1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140672"/>
        <c:axId val="156470272"/>
      </c:barChart>
      <c:catAx>
        <c:axId val="156140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0272"/>
        <c:crosses val="autoZero"/>
        <c:auto val="1"/>
        <c:lblAlgn val="ctr"/>
        <c:lblOffset val="100"/>
        <c:noMultiLvlLbl val="0"/>
      </c:catAx>
      <c:valAx>
        <c:axId val="156470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406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3509</c:v>
                </c:pt>
                <c:pt idx="1">
                  <c:v>2879</c:v>
                </c:pt>
                <c:pt idx="2">
                  <c:v>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816512"/>
        <c:axId val="156818048"/>
      </c:barChart>
      <c:catAx>
        <c:axId val="15681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8048"/>
        <c:crosses val="autoZero"/>
        <c:auto val="1"/>
        <c:lblAlgn val="ctr"/>
        <c:lblOffset val="100"/>
        <c:noMultiLvlLbl val="0"/>
      </c:catAx>
      <c:valAx>
        <c:axId val="15681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6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198208"/>
        <c:axId val="157199744"/>
      </c:barChart>
      <c:catAx>
        <c:axId val="15719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99744"/>
        <c:crosses val="autoZero"/>
        <c:auto val="1"/>
        <c:lblAlgn val="ctr"/>
        <c:lblOffset val="100"/>
        <c:noMultiLvlLbl val="0"/>
      </c:catAx>
      <c:valAx>
        <c:axId val="15719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982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620096"/>
        <c:axId val="157621632"/>
      </c:barChart>
      <c:catAx>
        <c:axId val="15762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21632"/>
        <c:crosses val="autoZero"/>
        <c:auto val="1"/>
        <c:lblAlgn val="ctr"/>
        <c:lblOffset val="100"/>
        <c:noMultiLvlLbl val="0"/>
      </c:catAx>
      <c:valAx>
        <c:axId val="15762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20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2.2999628135358727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2.2743721285452092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2.2731725651862722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2.4043248257634224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2.6438376430979122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3.0960730294172922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3.2808057866936435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3.6438736299986805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3.6946551455270282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3.7026522345866106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3.4567417460044547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3.5279158386347369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3.4099587750058982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3.71184888700513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3.4523433470216842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2.0840414089271504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1.5650303289602585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1.0404212866516587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753920"/>
        <c:axId val="158755456"/>
      </c:barChart>
      <c:catAx>
        <c:axId val="1587539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8755456"/>
        <c:crosses val="autoZero"/>
        <c:auto val="1"/>
        <c:lblAlgn val="ctr"/>
        <c:lblOffset val="100"/>
        <c:noMultiLvlLbl val="0"/>
      </c:catAx>
      <c:valAx>
        <c:axId val="1587554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87539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2.3771347229608426</c:v>
                </c:pt>
                <c:pt idx="1">
                  <c:v>2.4371128909077098</c:v>
                </c:pt>
                <c:pt idx="2">
                  <c:v>2.4383124542666468</c:v>
                </c:pt>
                <c:pt idx="3">
                  <c:v>2.5510714100067577</c:v>
                </c:pt>
                <c:pt idx="4">
                  <c:v>2.6594319667640978</c:v>
                </c:pt>
                <c:pt idx="5">
                  <c:v>3.1660475586886374</c:v>
                </c:pt>
                <c:pt idx="6">
                  <c:v>3.295200547000892</c:v>
                </c:pt>
                <c:pt idx="7">
                  <c:v>3.6602676625708241</c:v>
                </c:pt>
                <c:pt idx="8">
                  <c:v>3.6954548544329864</c:v>
                </c:pt>
                <c:pt idx="9">
                  <c:v>3.5347133643353819</c:v>
                </c:pt>
                <c:pt idx="10">
                  <c:v>3.2336229612421081</c:v>
                </c:pt>
                <c:pt idx="11">
                  <c:v>3.1372580380741408</c:v>
                </c:pt>
                <c:pt idx="12">
                  <c:v>3.0616855464610881</c:v>
                </c:pt>
                <c:pt idx="13">
                  <c:v>3.0936739026994173</c:v>
                </c:pt>
                <c:pt idx="14">
                  <c:v>2.7094137733864874</c:v>
                </c:pt>
                <c:pt idx="15">
                  <c:v>1.5430383340464071</c:v>
                </c:pt>
                <c:pt idx="16">
                  <c:v>1.1335873741957927</c:v>
                </c:pt>
                <c:pt idx="17">
                  <c:v>0.71094121739686755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9099520"/>
        <c:axId val="159130368"/>
      </c:barChart>
      <c:catAx>
        <c:axId val="1590995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9130368"/>
        <c:crosses val="autoZero"/>
        <c:auto val="1"/>
        <c:lblAlgn val="ctr"/>
        <c:lblOffset val="100"/>
        <c:noMultiLvlLbl val="0"/>
      </c:catAx>
      <c:valAx>
        <c:axId val="1591303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0995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0.28215693299892514</c:v>
                </c:pt>
                <c:pt idx="1">
                  <c:v>0.30652757775096334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0.65657470440702259</c:v>
                </c:pt>
                <c:pt idx="1">
                  <c:v>0.40967654042271606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3.7683625940523111</c:v>
                </c:pt>
                <c:pt idx="1">
                  <c:v>1.1200420380678058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13.742386241490506</c:v>
                </c:pt>
                <c:pt idx="1">
                  <c:v>9.8273714530380296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50.945897527767826</c:v>
                </c:pt>
                <c:pt idx="1">
                  <c:v>58.637265968627148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7.5152275170189897</c:v>
                </c:pt>
                <c:pt idx="1">
                  <c:v>8.3093301156046859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23.089394482264421</c:v>
                </c:pt>
                <c:pt idx="1">
                  <c:v>21.389786306488652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976064"/>
        <c:axId val="160019584"/>
      </c:barChart>
      <c:catAx>
        <c:axId val="159976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19584"/>
        <c:crosses val="autoZero"/>
        <c:auto val="1"/>
        <c:lblAlgn val="ctr"/>
        <c:lblOffset val="100"/>
        <c:noMultiLvlLbl val="0"/>
      </c:catAx>
      <c:valAx>
        <c:axId val="160019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9760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22.557327122895018</c:v>
                </c:pt>
                <c:pt idx="1">
                  <c:v>18.913238098945158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21.826406305983518</c:v>
                </c:pt>
                <c:pt idx="1">
                  <c:v>23.999649682768283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55.262450734503766</c:v>
                </c:pt>
                <c:pt idx="1">
                  <c:v>56.668677747070959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0.35381583661769977</c:v>
                </c:pt>
                <c:pt idx="1">
                  <c:v>0.41843447121560085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09408"/>
        <c:axId val="160613504"/>
      </c:barChart>
      <c:catAx>
        <c:axId val="160609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3504"/>
        <c:crosses val="autoZero"/>
        <c:auto val="1"/>
        <c:lblAlgn val="ctr"/>
        <c:lblOffset val="100"/>
        <c:noMultiLvlLbl val="0"/>
      </c:catAx>
      <c:valAx>
        <c:axId val="160613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94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8</c:v>
                </c:pt>
                <c:pt idx="1">
                  <c:v>4</c:v>
                </c:pt>
                <c:pt idx="2">
                  <c:v>48</c:v>
                </c:pt>
                <c:pt idx="3">
                  <c:v>61</c:v>
                </c:pt>
                <c:pt idx="4">
                  <c:v>95</c:v>
                </c:pt>
                <c:pt idx="5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7</c:v>
                </c:pt>
                <c:pt idx="1">
                  <c:v>9</c:v>
                </c:pt>
                <c:pt idx="2">
                  <c:v>58</c:v>
                </c:pt>
                <c:pt idx="3">
                  <c:v>52</c:v>
                </c:pt>
                <c:pt idx="4">
                  <c:v>52</c:v>
                </c:pt>
                <c:pt idx="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884224"/>
        <c:axId val="160885760"/>
      </c:barChart>
      <c:catAx>
        <c:axId val="160884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885760"/>
        <c:crosses val="autoZero"/>
        <c:auto val="1"/>
        <c:lblAlgn val="ctr"/>
        <c:lblOffset val="100"/>
        <c:noMultiLvlLbl val="0"/>
      </c:catAx>
      <c:valAx>
        <c:axId val="160885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884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439</c:v>
                </c:pt>
                <c:pt idx="1">
                  <c:v>862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335</c:v>
                </c:pt>
                <c:pt idx="1">
                  <c:v>879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1770496"/>
        <c:axId val="201772032"/>
      </c:barChart>
      <c:catAx>
        <c:axId val="201770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1772032"/>
        <c:crosses val="autoZero"/>
        <c:auto val="1"/>
        <c:lblAlgn val="ctr"/>
        <c:lblOffset val="100"/>
        <c:noMultiLvlLbl val="0"/>
      </c:catAx>
      <c:valAx>
        <c:axId val="201772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1770496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0.41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1082368"/>
        <c:axId val="161418624"/>
      </c:barChart>
      <c:catAx>
        <c:axId val="161082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418624"/>
        <c:crosses val="autoZero"/>
        <c:auto val="1"/>
        <c:lblAlgn val="ctr"/>
        <c:lblOffset val="100"/>
        <c:noMultiLvlLbl val="0"/>
      </c:catAx>
      <c:valAx>
        <c:axId val="16141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082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62.808022922636106</c:v>
                </c:pt>
                <c:pt idx="2">
                  <c:v>14.055582882439744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37.191977077363894</c:v>
                </c:pt>
                <c:pt idx="2">
                  <c:v>85.944417117560263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1661696"/>
        <c:axId val="161663232"/>
      </c:barChart>
      <c:catAx>
        <c:axId val="161661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663232"/>
        <c:crosses val="autoZero"/>
        <c:auto val="1"/>
        <c:lblAlgn val="ctr"/>
        <c:lblOffset val="100"/>
        <c:noMultiLvlLbl val="0"/>
      </c:catAx>
      <c:valAx>
        <c:axId val="1616632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6616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1157</c:v>
                </c:pt>
                <c:pt idx="1">
                  <c:v>1101</c:v>
                </c:pt>
                <c:pt idx="2">
                  <c:v>1169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1184</c:v>
                </c:pt>
                <c:pt idx="1">
                  <c:v>1140</c:v>
                </c:pt>
                <c:pt idx="2">
                  <c:v>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28096"/>
        <c:axId val="162238464"/>
      </c:barChart>
      <c:catAx>
        <c:axId val="16222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38464"/>
        <c:crosses val="autoZero"/>
        <c:auto val="1"/>
        <c:lblAlgn val="ctr"/>
        <c:lblOffset val="100"/>
        <c:noMultiLvlLbl val="0"/>
      </c:catAx>
      <c:valAx>
        <c:axId val="16223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22280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2041</c:v>
                </c:pt>
                <c:pt idx="1">
                  <c:v>2221</c:v>
                </c:pt>
                <c:pt idx="2">
                  <c:v>1835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2303</c:v>
                </c:pt>
                <c:pt idx="1">
                  <c:v>2580</c:v>
                </c:pt>
                <c:pt idx="2">
                  <c:v>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6880"/>
        <c:axId val="162428416"/>
      </c:barChart>
      <c:catAx>
        <c:axId val="16242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416"/>
        <c:crosses val="autoZero"/>
        <c:auto val="1"/>
        <c:lblAlgn val="ctr"/>
        <c:lblOffset val="100"/>
        <c:noMultiLvlLbl val="0"/>
      </c:catAx>
      <c:valAx>
        <c:axId val="16242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2426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24.26066794126022</c:v>
                </c:pt>
                <c:pt idx="1">
                  <c:v>31.010291844472921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28.641744294837896</c:v>
                </c:pt>
                <c:pt idx="1">
                  <c:v>28.17243793846032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19.086360493023633</c:v>
                </c:pt>
                <c:pt idx="1">
                  <c:v>19.867619664160866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16.702599357279421</c:v>
                </c:pt>
                <c:pt idx="1">
                  <c:v>15.36246053031404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6.5858520115526993</c:v>
                </c:pt>
                <c:pt idx="1">
                  <c:v>4.042752771135274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4.7227759020461297</c:v>
                </c:pt>
                <c:pt idx="1">
                  <c:v>1.5444372514565801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4412032"/>
        <c:axId val="165749504"/>
      </c:barChart>
      <c:catAx>
        <c:axId val="164412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5749504"/>
        <c:crosses val="autoZero"/>
        <c:auto val="1"/>
        <c:lblAlgn val="ctr"/>
        <c:lblOffset val="100"/>
        <c:noMultiLvlLbl val="0"/>
      </c:catAx>
      <c:valAx>
        <c:axId val="1657495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4120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53.46</c:v>
                </c:pt>
                <c:pt idx="1">
                  <c:v>41.42</c:v>
                </c:pt>
                <c:pt idx="2">
                  <c:v>4.37</c:v>
                </c:pt>
                <c:pt idx="3">
                  <c:v>0.57999999999999996</c:v>
                </c:pt>
                <c:pt idx="4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56.84</c:v>
                </c:pt>
                <c:pt idx="1">
                  <c:v>36.9</c:v>
                </c:pt>
                <c:pt idx="2">
                  <c:v>5.33</c:v>
                </c:pt>
                <c:pt idx="3">
                  <c:v>0.7</c:v>
                </c:pt>
                <c:pt idx="4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6112256"/>
        <c:axId val="166204160"/>
      </c:barChart>
      <c:catAx>
        <c:axId val="16611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6204160"/>
        <c:crosses val="autoZero"/>
        <c:auto val="1"/>
        <c:lblAlgn val="ctr"/>
        <c:lblOffset val="100"/>
        <c:noMultiLvlLbl val="0"/>
      </c:catAx>
      <c:valAx>
        <c:axId val="166204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61122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63239</c:v>
                </c:pt>
                <c:pt idx="1">
                  <c:v>71867</c:v>
                </c:pt>
                <c:pt idx="2">
                  <c:v>82067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586432"/>
        <c:axId val="186426880"/>
      </c:barChart>
      <c:catAx>
        <c:axId val="16758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26880"/>
        <c:crosses val="autoZero"/>
        <c:auto val="1"/>
        <c:lblAlgn val="ctr"/>
        <c:lblOffset val="100"/>
        <c:noMultiLvlLbl val="0"/>
      </c:catAx>
      <c:valAx>
        <c:axId val="186426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758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42614</c:v>
                </c:pt>
                <c:pt idx="1">
                  <c:v>44184</c:v>
                </c:pt>
                <c:pt idx="2">
                  <c:v>45554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42427</c:v>
                </c:pt>
                <c:pt idx="1">
                  <c:v>43823</c:v>
                </c:pt>
                <c:pt idx="2">
                  <c:v>44436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37088"/>
        <c:axId val="186538624"/>
      </c:barChart>
      <c:catAx>
        <c:axId val="18653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538624"/>
        <c:crosses val="autoZero"/>
        <c:auto val="1"/>
        <c:lblAlgn val="ctr"/>
        <c:lblOffset val="100"/>
        <c:noMultiLvlLbl val="0"/>
      </c:catAx>
      <c:valAx>
        <c:axId val="18653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5370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41.2</c:v>
                </c:pt>
                <c:pt idx="1">
                  <c:v>23.3</c:v>
                </c:pt>
                <c:pt idx="2">
                  <c:v>1.1000000000000001</c:v>
                </c:pt>
                <c:pt idx="3">
                  <c:v>34.400000000000006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86.451265481960149</c:v>
                </c:pt>
                <c:pt idx="1">
                  <c:v>91.33570121623076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13.548734518039849</c:v>
                </c:pt>
                <c:pt idx="1">
                  <c:v>8.6642987837692385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89341696"/>
        <c:axId val="189343232"/>
      </c:barChart>
      <c:catAx>
        <c:axId val="189341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343232"/>
        <c:crosses val="autoZero"/>
        <c:auto val="1"/>
        <c:lblAlgn val="ctr"/>
        <c:lblOffset val="100"/>
        <c:noMultiLvlLbl val="0"/>
      </c:catAx>
      <c:valAx>
        <c:axId val="18934323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34169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20244</c:v>
                </c:pt>
                <c:pt idx="1">
                  <c:v>18328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364032"/>
        <c:axId val="202365952"/>
      </c:barChart>
      <c:catAx>
        <c:axId val="202364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2365952"/>
        <c:crosses val="autoZero"/>
        <c:auto val="1"/>
        <c:lblAlgn val="ctr"/>
        <c:lblOffset val="100"/>
        <c:noMultiLvlLbl val="0"/>
      </c:catAx>
      <c:valAx>
        <c:axId val="202365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4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13.7</c:v>
                </c:pt>
                <c:pt idx="1">
                  <c:v>13.7</c:v>
                </c:pt>
                <c:pt idx="2">
                  <c:v>14.1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411712"/>
        <c:axId val="189414400"/>
      </c:barChart>
      <c:catAx>
        <c:axId val="18941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14400"/>
        <c:crosses val="autoZero"/>
        <c:auto val="1"/>
        <c:lblAlgn val="ctr"/>
        <c:lblOffset val="100"/>
        <c:noMultiLvlLbl val="0"/>
      </c:catAx>
      <c:valAx>
        <c:axId val="18941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11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5.5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549184"/>
        <c:axId val="189563648"/>
      </c:barChart>
      <c:catAx>
        <c:axId val="1895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63648"/>
        <c:crosses val="autoZero"/>
        <c:auto val="1"/>
        <c:lblAlgn val="ctr"/>
        <c:lblOffset val="100"/>
        <c:noMultiLvlLbl val="0"/>
      </c:catAx>
      <c:valAx>
        <c:axId val="18956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9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4.32</c:v>
                </c:pt>
                <c:pt idx="1">
                  <c:v>5.45</c:v>
                </c:pt>
                <c:pt idx="2">
                  <c:v>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10.14</c:v>
                </c:pt>
                <c:pt idx="1">
                  <c:v>8.77</c:v>
                </c:pt>
                <c:pt idx="2">
                  <c:v>4.2699999999999996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780736"/>
        <c:axId val="189782656"/>
      </c:barChart>
      <c:catAx>
        <c:axId val="18978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82656"/>
        <c:crosses val="autoZero"/>
        <c:auto val="1"/>
        <c:lblAlgn val="ctr"/>
        <c:lblOffset val="100"/>
        <c:noMultiLvlLbl val="0"/>
      </c:catAx>
      <c:valAx>
        <c:axId val="18978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9780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25438</c:v>
                </c:pt>
                <c:pt idx="1">
                  <c:v>33673</c:v>
                </c:pt>
                <c:pt idx="2">
                  <c:v>61995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21017</c:v>
                </c:pt>
                <c:pt idx="1">
                  <c:v>35709</c:v>
                </c:pt>
                <c:pt idx="2">
                  <c:v>74235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044800"/>
        <c:axId val="190075264"/>
      </c:barChart>
      <c:catAx>
        <c:axId val="190044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075264"/>
        <c:crosses val="autoZero"/>
        <c:auto val="1"/>
        <c:lblAlgn val="ctr"/>
        <c:lblOffset val="100"/>
        <c:noMultiLvlLbl val="0"/>
      </c:catAx>
      <c:valAx>
        <c:axId val="1900752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0044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55689</c:v>
                </c:pt>
                <c:pt idx="1">
                  <c:v>98902</c:v>
                </c:pt>
                <c:pt idx="2">
                  <c:v>144212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36949</c:v>
                </c:pt>
                <c:pt idx="1">
                  <c:v>64151</c:v>
                </c:pt>
                <c:pt idx="2">
                  <c:v>133184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93664"/>
        <c:axId val="190195968"/>
      </c:barChart>
      <c:catAx>
        <c:axId val="19019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195968"/>
        <c:crosses val="autoZero"/>
        <c:auto val="1"/>
        <c:lblAlgn val="ctr"/>
        <c:lblOffset val="100"/>
        <c:noMultiLvlLbl val="0"/>
      </c:catAx>
      <c:valAx>
        <c:axId val="1901959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0193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2.9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0465536"/>
        <c:axId val="190467072"/>
      </c:barChart>
      <c:catAx>
        <c:axId val="190465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467072"/>
        <c:crosses val="autoZero"/>
        <c:auto val="1"/>
        <c:lblAlgn val="ctr"/>
        <c:lblOffset val="100"/>
        <c:noMultiLvlLbl val="0"/>
      </c:catAx>
      <c:valAx>
        <c:axId val="1904670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0465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32.4</c:v>
                </c:pt>
                <c:pt idx="1">
                  <c:v>33.799999999999997</c:v>
                </c:pt>
                <c:pt idx="2">
                  <c:v>35.299999999999997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34.4</c:v>
                </c:pt>
                <c:pt idx="1">
                  <c:v>35.9</c:v>
                </c:pt>
                <c:pt idx="2">
                  <c:v>36.700000000000003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0798080"/>
        <c:axId val="190903040"/>
      </c:barChart>
      <c:catAx>
        <c:axId val="19079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903040"/>
        <c:crosses val="autoZero"/>
        <c:auto val="1"/>
        <c:lblAlgn val="ctr"/>
        <c:lblOffset val="100"/>
        <c:noMultiLvlLbl val="0"/>
      </c:catAx>
      <c:valAx>
        <c:axId val="190903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7980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4314.57</c:v>
                </c:pt>
                <c:pt idx="1">
                  <c:v>18785.099999999999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1242624"/>
        <c:axId val="191244544"/>
      </c:barChart>
      <c:catAx>
        <c:axId val="191242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244544"/>
        <c:crosses val="autoZero"/>
        <c:auto val="1"/>
        <c:lblAlgn val="ctr"/>
        <c:lblOffset val="100"/>
        <c:noMultiLvlLbl val="0"/>
      </c:catAx>
      <c:valAx>
        <c:axId val="19124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242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103</c:v>
                </c:pt>
                <c:pt idx="1">
                  <c:v>97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91</c:v>
                </c:pt>
                <c:pt idx="1">
                  <c:v>81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441920"/>
        <c:axId val="191550208"/>
      </c:barChart>
      <c:catAx>
        <c:axId val="1914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1550208"/>
        <c:crosses val="autoZero"/>
        <c:auto val="1"/>
        <c:lblAlgn val="ctr"/>
        <c:lblOffset val="100"/>
        <c:noMultiLvlLbl val="0"/>
      </c:catAx>
      <c:valAx>
        <c:axId val="19155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14419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128952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121139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220901</v>
      </c>
      <c r="C4" s="35">
        <v>107661</v>
      </c>
      <c r="D4" s="63">
        <v>113240</v>
      </c>
      <c r="E4" s="211"/>
    </row>
    <row r="5" spans="1:5" ht="30" x14ac:dyDescent="0.25">
      <c r="A5" s="201" t="s">
        <v>716</v>
      </c>
      <c r="B5" s="72">
        <v>238369</v>
      </c>
      <c r="C5" s="61">
        <v>115344</v>
      </c>
      <c r="D5" s="111">
        <v>123025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36149</v>
      </c>
      <c r="C4" s="71">
        <v>42382</v>
      </c>
    </row>
    <row r="5" spans="1:6" x14ac:dyDescent="0.25">
      <c r="A5" s="286" t="s">
        <v>719</v>
      </c>
      <c r="B5" s="214">
        <v>17437</v>
      </c>
      <c r="C5" s="214">
        <v>18891</v>
      </c>
    </row>
    <row r="6" spans="1:6" x14ac:dyDescent="0.25">
      <c r="A6" s="286" t="s">
        <v>720</v>
      </c>
      <c r="B6" s="214">
        <v>17573</v>
      </c>
      <c r="C6" s="214">
        <v>18623</v>
      </c>
    </row>
    <row r="7" spans="1:6" x14ac:dyDescent="0.25">
      <c r="A7" s="286" t="s">
        <v>721</v>
      </c>
      <c r="B7" s="214">
        <v>31474</v>
      </c>
      <c r="C7" s="214">
        <v>27272</v>
      </c>
    </row>
    <row r="8" spans="1:6" x14ac:dyDescent="0.25">
      <c r="A8" s="286" t="s">
        <v>722</v>
      </c>
      <c r="B8" s="214">
        <v>91</v>
      </c>
      <c r="C8" s="214">
        <v>291</v>
      </c>
    </row>
    <row r="9" spans="1:6" x14ac:dyDescent="0.25">
      <c r="A9" s="286" t="s">
        <v>723</v>
      </c>
      <c r="B9" s="214">
        <v>12364</v>
      </c>
      <c r="C9" s="214">
        <v>11518</v>
      </c>
    </row>
    <row r="10" spans="1:6" ht="30" x14ac:dyDescent="0.25">
      <c r="A10" s="293" t="s">
        <v>724</v>
      </c>
      <c r="B10" s="214">
        <v>13933</v>
      </c>
      <c r="C10" s="214">
        <v>1336</v>
      </c>
    </row>
    <row r="11" spans="1:6" x14ac:dyDescent="0.25">
      <c r="A11" s="286" t="s">
        <v>887</v>
      </c>
      <c r="B11" s="214">
        <v>4571</v>
      </c>
      <c r="C11" s="214">
        <v>6332</v>
      </c>
    </row>
    <row r="12" spans="1:6" x14ac:dyDescent="0.25">
      <c r="A12" s="294" t="s">
        <v>16</v>
      </c>
      <c r="B12" s="1">
        <f>SUM(B4:B11)</f>
        <v>133592</v>
      </c>
      <c r="C12" s="1">
        <f>SUM(C4:C11)</f>
        <v>126645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46718</v>
      </c>
      <c r="C19" s="71">
        <v>48319</v>
      </c>
    </row>
    <row r="20" spans="1:3" x14ac:dyDescent="0.25">
      <c r="A20" s="286" t="s">
        <v>719</v>
      </c>
      <c r="B20" s="214">
        <v>8891</v>
      </c>
      <c r="C20" s="214">
        <v>9967</v>
      </c>
    </row>
    <row r="21" spans="1:3" x14ac:dyDescent="0.25">
      <c r="A21" s="286" t="s">
        <v>720</v>
      </c>
      <c r="B21" s="214">
        <v>17069</v>
      </c>
      <c r="C21" s="214">
        <v>18028</v>
      </c>
    </row>
    <row r="22" spans="1:3" x14ac:dyDescent="0.25">
      <c r="A22" s="286" t="s">
        <v>721</v>
      </c>
      <c r="B22" s="214">
        <v>31524</v>
      </c>
      <c r="C22" s="214">
        <v>26201</v>
      </c>
    </row>
    <row r="23" spans="1:3" x14ac:dyDescent="0.25">
      <c r="A23" s="286" t="s">
        <v>722</v>
      </c>
      <c r="B23" s="214">
        <v>102</v>
      </c>
      <c r="C23" s="214">
        <v>142</v>
      </c>
    </row>
    <row r="24" spans="1:3" x14ac:dyDescent="0.25">
      <c r="A24" s="286" t="s">
        <v>723</v>
      </c>
      <c r="B24" s="214">
        <v>9998</v>
      </c>
      <c r="C24" s="214">
        <v>8740</v>
      </c>
    </row>
    <row r="25" spans="1:3" ht="30" x14ac:dyDescent="0.25">
      <c r="A25" s="293" t="s">
        <v>724</v>
      </c>
      <c r="B25" s="214">
        <v>9897</v>
      </c>
      <c r="C25" s="214">
        <v>1603</v>
      </c>
    </row>
    <row r="26" spans="1:3" x14ac:dyDescent="0.25">
      <c r="A26" s="286" t="s">
        <v>887</v>
      </c>
      <c r="B26" s="214">
        <v>4510</v>
      </c>
      <c r="C26" s="214">
        <v>7792</v>
      </c>
    </row>
    <row r="27" spans="1:3" x14ac:dyDescent="0.25">
      <c r="A27" s="294" t="s">
        <v>16</v>
      </c>
      <c r="B27" s="1">
        <f>SUM(B19:B26)</f>
        <v>128709</v>
      </c>
      <c r="C27" s="1">
        <f>SUM(C19:C26)</f>
        <v>120792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75.45</v>
      </c>
      <c r="C4" s="1018">
        <v>73.17</v>
      </c>
      <c r="D4" s="1018">
        <v>77.709999999999994</v>
      </c>
      <c r="E4" s="1019">
        <v>427</v>
      </c>
      <c r="F4" s="1019">
        <v>144.5</v>
      </c>
      <c r="G4" s="1020">
        <v>43.2</v>
      </c>
      <c r="H4" s="1021">
        <v>42</v>
      </c>
      <c r="I4" s="1022">
        <v>44.4</v>
      </c>
      <c r="J4" s="1019">
        <v>8.1999999999999993</v>
      </c>
    </row>
    <row r="5" spans="1:12" x14ac:dyDescent="0.25">
      <c r="A5" s="498">
        <v>2021</v>
      </c>
      <c r="B5" s="757">
        <v>74.209999999999994</v>
      </c>
      <c r="C5" s="758">
        <v>71.55</v>
      </c>
      <c r="D5" s="758">
        <v>76.930000000000007</v>
      </c>
      <c r="E5" s="1023">
        <v>424</v>
      </c>
      <c r="F5" s="1023">
        <v>143.69999999999999</v>
      </c>
      <c r="G5" s="1024">
        <v>43.2</v>
      </c>
      <c r="H5" s="1025">
        <v>42</v>
      </c>
      <c r="I5" s="1026">
        <v>44.4</v>
      </c>
      <c r="J5" s="1023">
        <v>5.5</v>
      </c>
    </row>
    <row r="6" spans="1:12" x14ac:dyDescent="0.25">
      <c r="A6" s="499">
        <v>2022</v>
      </c>
      <c r="B6" s="1011">
        <v>74.12</v>
      </c>
      <c r="C6" s="1012">
        <v>71.38</v>
      </c>
      <c r="D6" s="1012">
        <v>76.92</v>
      </c>
      <c r="E6" s="1013">
        <v>420</v>
      </c>
      <c r="F6" s="1013">
        <v>144.4</v>
      </c>
      <c r="G6" s="1014">
        <v>43.3</v>
      </c>
      <c r="H6" s="1015">
        <v>42.1</v>
      </c>
      <c r="I6" s="1016">
        <v>44.5</v>
      </c>
      <c r="J6" s="1013">
        <v>4.8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8.1999999999999993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5.5</v>
      </c>
    </row>
    <row r="13" spans="1:12" x14ac:dyDescent="0.25">
      <c r="A13" s="633">
        <f t="shared" si="0"/>
        <v>2022</v>
      </c>
      <c r="B13" s="627">
        <f t="shared" si="1"/>
        <v>4.8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89785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89990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82067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17613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84630</v>
      </c>
      <c r="C5" s="70">
        <v>85041</v>
      </c>
      <c r="D5" s="55">
        <v>42427</v>
      </c>
      <c r="E5" s="110">
        <v>42614</v>
      </c>
      <c r="F5" s="55">
        <v>33.4</v>
      </c>
      <c r="G5" s="55">
        <v>34.4</v>
      </c>
      <c r="H5" s="110">
        <v>32.4</v>
      </c>
      <c r="I5" s="55"/>
      <c r="J5" s="70"/>
      <c r="K5" s="55"/>
      <c r="L5" s="55"/>
      <c r="M5" s="71">
        <v>97</v>
      </c>
      <c r="N5" s="71">
        <v>91</v>
      </c>
      <c r="O5" s="71">
        <v>103</v>
      </c>
    </row>
    <row r="6" spans="1:16" x14ac:dyDescent="0.25">
      <c r="A6" s="215">
        <v>2021</v>
      </c>
      <c r="B6" s="212">
        <v>87709</v>
      </c>
      <c r="C6" s="212">
        <v>88007</v>
      </c>
      <c r="D6" s="58">
        <v>43823</v>
      </c>
      <c r="E6" s="160">
        <v>44184</v>
      </c>
      <c r="F6" s="58">
        <v>34.799999999999997</v>
      </c>
      <c r="G6" s="58">
        <v>35.9</v>
      </c>
      <c r="H6" s="160">
        <v>33.799999999999997</v>
      </c>
      <c r="I6" s="58">
        <v>63239</v>
      </c>
      <c r="J6" s="212">
        <v>22446</v>
      </c>
      <c r="K6" s="58">
        <v>9802</v>
      </c>
      <c r="L6" s="58">
        <v>12644</v>
      </c>
      <c r="M6" s="214">
        <v>89</v>
      </c>
      <c r="N6" s="214">
        <v>81</v>
      </c>
      <c r="O6" s="214">
        <v>97</v>
      </c>
    </row>
    <row r="7" spans="1:16" x14ac:dyDescent="0.25">
      <c r="A7" s="229">
        <v>2022</v>
      </c>
      <c r="B7" s="167">
        <v>89785</v>
      </c>
      <c r="C7" s="167">
        <v>89990</v>
      </c>
      <c r="D7" s="94">
        <v>44436</v>
      </c>
      <c r="E7" s="169">
        <v>45554</v>
      </c>
      <c r="F7" s="94">
        <v>36</v>
      </c>
      <c r="G7" s="58">
        <v>36.700000000000003</v>
      </c>
      <c r="H7" s="160">
        <v>35.299999999999997</v>
      </c>
      <c r="I7" s="94">
        <v>71867</v>
      </c>
      <c r="J7" s="167">
        <v>19074</v>
      </c>
      <c r="K7" s="94">
        <v>8332</v>
      </c>
      <c r="L7" s="94">
        <v>10742</v>
      </c>
      <c r="M7" s="214">
        <v>76</v>
      </c>
      <c r="N7" s="214">
        <v>69</v>
      </c>
      <c r="O7" s="214">
        <v>83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82067</v>
      </c>
      <c r="J8" s="1072">
        <v>17613</v>
      </c>
      <c r="K8" s="1073">
        <v>7653</v>
      </c>
      <c r="L8" s="1073">
        <v>9960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63239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71867</v>
      </c>
      <c r="F14" s="514">
        <f>A5</f>
        <v>2020</v>
      </c>
      <c r="G14" s="310">
        <f>IF(ISBLANK(E5),"",E5)</f>
        <v>42614</v>
      </c>
      <c r="H14" s="310">
        <f>IF(ISBLANK(D5),"",D5)</f>
        <v>42427</v>
      </c>
      <c r="K14" s="514">
        <f>A6</f>
        <v>2021</v>
      </c>
      <c r="L14" s="310">
        <f>IF(ISBLANK(L6),"",L6)</f>
        <v>12644</v>
      </c>
      <c r="M14" s="310">
        <f>IF(ISBLANK(K6),"",K6)</f>
        <v>9802</v>
      </c>
    </row>
    <row r="15" spans="1:16" x14ac:dyDescent="0.25">
      <c r="A15" s="481">
        <f>A8</f>
        <v>2023</v>
      </c>
      <c r="B15" s="311">
        <f t="shared" si="0"/>
        <v>82067</v>
      </c>
      <c r="F15" s="486">
        <f t="shared" ref="F15:F16" si="1">A6</f>
        <v>2021</v>
      </c>
      <c r="G15" s="479">
        <f t="shared" ref="G15:G16" si="2">IF(ISBLANK(E6),"",E6)</f>
        <v>44184</v>
      </c>
      <c r="H15" s="479">
        <f t="shared" ref="H15:H16" si="3">IF(ISBLANK(D6),"",D6)</f>
        <v>43823</v>
      </c>
      <c r="K15" s="486">
        <f>A7</f>
        <v>2022</v>
      </c>
      <c r="L15" s="479">
        <f t="shared" ref="L15:L16" si="4">IF(ISBLANK(L7),"",L7)</f>
        <v>10742</v>
      </c>
      <c r="M15" s="479">
        <f t="shared" ref="M15:M16" si="5">IF(ISBLANK(K7),"",K7)</f>
        <v>8332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45554</v>
      </c>
      <c r="H16" s="311">
        <f t="shared" si="3"/>
        <v>44436</v>
      </c>
      <c r="K16" s="481">
        <f>A8</f>
        <v>2023</v>
      </c>
      <c r="L16" s="311">
        <f t="shared" si="4"/>
        <v>9960</v>
      </c>
      <c r="M16" s="311">
        <f t="shared" si="5"/>
        <v>7653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84630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87709</v>
      </c>
      <c r="C21" s="373"/>
      <c r="D21" s="197"/>
      <c r="F21" s="514">
        <f>A5</f>
        <v>2020</v>
      </c>
      <c r="G21" s="310">
        <f>IF(ISBLANK(E5),"",E5)</f>
        <v>42614</v>
      </c>
      <c r="H21" s="310">
        <f>IF(ISBLANK(D5),"",D5)</f>
        <v>42427</v>
      </c>
      <c r="K21" s="514">
        <f>A6</f>
        <v>2021</v>
      </c>
      <c r="L21" s="310">
        <f>IF(ISBLANK(L6),"",L6)</f>
        <v>12644</v>
      </c>
      <c r="M21" s="310">
        <f>IF(ISBLANK(K6),"",K6)</f>
        <v>9802</v>
      </c>
    </row>
    <row r="22" spans="1:15" x14ac:dyDescent="0.25">
      <c r="A22" s="481">
        <f t="shared" si="6"/>
        <v>2022</v>
      </c>
      <c r="B22" s="311">
        <f t="shared" si="7"/>
        <v>89785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44184</v>
      </c>
      <c r="H22" s="479">
        <f t="shared" ref="H22:H23" si="10">IF(ISBLANK(D6),"",D6)</f>
        <v>43823</v>
      </c>
      <c r="K22" s="486">
        <f>A7</f>
        <v>2022</v>
      </c>
      <c r="L22" s="479">
        <f>IF(ISBLANK(L7),"",L7)</f>
        <v>10742</v>
      </c>
      <c r="M22" s="479">
        <f>IF(ISBLANK(K7),"",K7)</f>
        <v>8332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45554</v>
      </c>
      <c r="H23" s="311">
        <f t="shared" si="10"/>
        <v>44436</v>
      </c>
      <c r="K23" s="481">
        <f>A8</f>
        <v>2023</v>
      </c>
      <c r="L23" s="311">
        <f>IF(ISBLANK(L8),"",L8)</f>
        <v>9960</v>
      </c>
      <c r="M23" s="311">
        <f>IF(ISBLANK(K8),"",K8)</f>
        <v>7653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84630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87709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89785</v>
      </c>
      <c r="C28" s="373"/>
      <c r="D28" s="197"/>
      <c r="F28" s="514">
        <f>A5</f>
        <v>2020</v>
      </c>
      <c r="G28" s="310">
        <f>IF(ISBLANK(H5),"",H5)</f>
        <v>32.4</v>
      </c>
      <c r="H28" s="310">
        <f>IF(ISBLANK(G5),"",G5)</f>
        <v>34.4</v>
      </c>
      <c r="K28" s="514">
        <f>A5</f>
        <v>2020</v>
      </c>
      <c r="L28" s="310">
        <f>IF(ISBLANK(O5),"",O5)</f>
        <v>103</v>
      </c>
      <c r="M28" s="310">
        <f>IF(ISBLANK(N5),"",N5)</f>
        <v>91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33.799999999999997</v>
      </c>
      <c r="H29" s="479">
        <f t="shared" ref="H29:H30" si="15">IF(ISBLANK(G6),"",G6)</f>
        <v>35.9</v>
      </c>
      <c r="K29" s="486">
        <f t="shared" ref="K29:K30" si="16">A6</f>
        <v>2021</v>
      </c>
      <c r="L29" s="479">
        <f t="shared" ref="L29:L30" si="17">IF(ISBLANK(O6),"",O6)</f>
        <v>97</v>
      </c>
      <c r="M29" s="479">
        <f t="shared" ref="M29:M30" si="18">IF(ISBLANK(N6),"",N6)</f>
        <v>81</v>
      </c>
    </row>
    <row r="30" spans="1:15" x14ac:dyDescent="0.25">
      <c r="F30" s="481">
        <f t="shared" si="13"/>
        <v>2022</v>
      </c>
      <c r="G30" s="311">
        <f t="shared" si="14"/>
        <v>35.299999999999997</v>
      </c>
      <c r="H30" s="311">
        <f t="shared" si="15"/>
        <v>36.700000000000003</v>
      </c>
      <c r="K30" s="481">
        <f t="shared" si="16"/>
        <v>2022</v>
      </c>
      <c r="L30" s="311">
        <f t="shared" si="17"/>
        <v>83</v>
      </c>
      <c r="M30" s="311">
        <f t="shared" si="18"/>
        <v>69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32.4</v>
      </c>
      <c r="H35" s="310">
        <f>IF(ISBLANK(G5),"",G5)</f>
        <v>34.4</v>
      </c>
      <c r="K35" s="514">
        <f>A5</f>
        <v>2020</v>
      </c>
      <c r="L35" s="310">
        <f>IF(ISBLANK(O5),"",O5)</f>
        <v>103</v>
      </c>
      <c r="M35" s="310">
        <f>IF(ISBLANK(N5),"",N5)</f>
        <v>91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33.799999999999997</v>
      </c>
      <c r="H36" s="479">
        <f t="shared" ref="H36:H37" si="21">IF(ISBLANK(G6),"",G6)</f>
        <v>35.9</v>
      </c>
      <c r="K36" s="486">
        <f t="shared" ref="K36:K37" si="22">A6</f>
        <v>2021</v>
      </c>
      <c r="L36" s="479">
        <f t="shared" ref="L36:L37" si="23">IF(ISBLANK(O6),"",O6)</f>
        <v>97</v>
      </c>
      <c r="M36" s="479">
        <f t="shared" ref="M36:M37" si="24">IF(ISBLANK(N6),"",N6)</f>
        <v>81</v>
      </c>
    </row>
    <row r="37" spans="6:15" x14ac:dyDescent="0.25">
      <c r="F37" s="481">
        <f t="shared" si="19"/>
        <v>2022</v>
      </c>
      <c r="G37" s="311">
        <f t="shared" si="20"/>
        <v>35.299999999999997</v>
      </c>
      <c r="H37" s="311">
        <f t="shared" si="21"/>
        <v>36.700000000000003</v>
      </c>
      <c r="K37" s="481">
        <f t="shared" si="22"/>
        <v>2022</v>
      </c>
      <c r="L37" s="311">
        <f t="shared" si="23"/>
        <v>83</v>
      </c>
      <c r="M37" s="311">
        <f t="shared" si="24"/>
        <v>69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19.899999999999999</v>
      </c>
      <c r="C6" s="35">
        <v>21.2</v>
      </c>
      <c r="D6" s="63">
        <v>18.899999999999999</v>
      </c>
      <c r="E6" s="35">
        <v>54.2</v>
      </c>
      <c r="F6" s="35">
        <v>50.7</v>
      </c>
      <c r="G6" s="35">
        <v>56.9</v>
      </c>
      <c r="H6" s="292">
        <v>25.9</v>
      </c>
      <c r="I6" s="35">
        <v>28.1</v>
      </c>
      <c r="J6" s="63">
        <v>24.2</v>
      </c>
      <c r="M6" s="127" t="s">
        <v>16</v>
      </c>
      <c r="N6" s="935">
        <f>IF(ISBLANK(B8),"",B8)</f>
        <v>18.5</v>
      </c>
      <c r="O6" s="935">
        <f>IF(ISBLANK(E8),"",E8)</f>
        <v>53.9</v>
      </c>
      <c r="P6" s="128">
        <f>IF(ISBLANK(H8),"",H8)</f>
        <v>27.6</v>
      </c>
    </row>
    <row r="7" spans="1:19" x14ac:dyDescent="0.25">
      <c r="A7" s="286">
        <v>2022</v>
      </c>
      <c r="B7" s="167">
        <v>19.600000000000001</v>
      </c>
      <c r="C7" s="94">
        <v>21.1</v>
      </c>
      <c r="D7" s="169">
        <v>18.399999999999999</v>
      </c>
      <c r="E7" s="94">
        <v>53</v>
      </c>
      <c r="F7" s="94">
        <v>50.5</v>
      </c>
      <c r="G7" s="94">
        <v>54.9</v>
      </c>
      <c r="H7" s="167">
        <v>27.5</v>
      </c>
      <c r="I7" s="94">
        <v>28.4</v>
      </c>
      <c r="J7" s="169">
        <v>26.7</v>
      </c>
    </row>
    <row r="8" spans="1:19" x14ac:dyDescent="0.25">
      <c r="A8" s="218">
        <v>2023</v>
      </c>
      <c r="B8" s="167">
        <v>18.5</v>
      </c>
      <c r="C8" s="94">
        <v>20.6</v>
      </c>
      <c r="D8" s="169">
        <v>16.899999999999999</v>
      </c>
      <c r="E8" s="94">
        <v>53.9</v>
      </c>
      <c r="F8" s="94">
        <v>51.6</v>
      </c>
      <c r="G8" s="94">
        <v>55.7</v>
      </c>
      <c r="H8" s="167">
        <v>27.6</v>
      </c>
      <c r="I8" s="94">
        <v>27.9</v>
      </c>
      <c r="J8" s="169">
        <v>27.4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16.899999999999999</v>
      </c>
      <c r="O12" s="936">
        <f>IF(ISBLANK(G8),"",G8)</f>
        <v>55.7</v>
      </c>
      <c r="P12" s="938">
        <f>IF(ISBLANK(J8),"",J8)</f>
        <v>27.4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20.6</v>
      </c>
      <c r="O13" s="937">
        <f>IF(ISBLANK(F8),"",F8)</f>
        <v>51.6</v>
      </c>
      <c r="P13" s="939">
        <f>IF(ISBLANK(I8),"",I8)</f>
        <v>27.9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18.5</v>
      </c>
      <c r="O20" s="935">
        <f>IF(ISBLANK(E8),"",E8)</f>
        <v>53.9</v>
      </c>
      <c r="P20" s="940">
        <f>IF(ISBLANK(H8),"",H8)</f>
        <v>27.6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16.899999999999999</v>
      </c>
      <c r="O24" s="936">
        <f>IF(ISBLANK(G8),"",G8)</f>
        <v>55.7</v>
      </c>
      <c r="P24" s="938">
        <f>IF(ISBLANK(J8),"",J8)</f>
        <v>27.4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20.6</v>
      </c>
      <c r="O25" s="937">
        <f>IF(ISBLANK(F8),"",F8)</f>
        <v>51.6</v>
      </c>
      <c r="P25" s="939">
        <f>IF(ISBLANK(I8),"",I8)</f>
        <v>27.9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12623718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50476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788287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3152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53522402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214012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36.5</v>
      </c>
      <c r="E20" s="600">
        <v>41.4</v>
      </c>
      <c r="F20" s="600">
        <v>41.2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26.1</v>
      </c>
      <c r="E21" s="751">
        <v>25.5</v>
      </c>
      <c r="F21" s="751">
        <v>23.3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1.2</v>
      </c>
      <c r="E22" s="752">
        <v>1.2</v>
      </c>
      <c r="F22" s="752">
        <v>1.1000000000000001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41.2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23.3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1.1000000000000001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34.400000000000006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41.2</v>
      </c>
      <c r="C30" s="204" t="s">
        <v>493</v>
      </c>
    </row>
    <row r="31" spans="1:11" x14ac:dyDescent="0.25">
      <c r="A31" s="698" t="s">
        <v>1430</v>
      </c>
      <c r="B31" s="734">
        <f>F21</f>
        <v>23.3</v>
      </c>
    </row>
    <row r="32" spans="1:11" x14ac:dyDescent="0.25">
      <c r="A32" s="698" t="s">
        <v>1431</v>
      </c>
      <c r="B32" s="734">
        <f>F22</f>
        <v>1.1000000000000001</v>
      </c>
    </row>
    <row r="33" spans="1:2" x14ac:dyDescent="0.25">
      <c r="A33" s="699" t="s">
        <v>1432</v>
      </c>
      <c r="B33" s="732">
        <f>100-(B30+B31+B32)</f>
        <v>34.400000000000006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15156728</v>
      </c>
      <c r="C4" s="1077">
        <v>59503</v>
      </c>
      <c r="D4" s="110">
        <v>10823978</v>
      </c>
      <c r="E4" s="70">
        <v>42493</v>
      </c>
      <c r="F4" s="1076">
        <v>507125</v>
      </c>
      <c r="G4" s="70">
        <v>1991</v>
      </c>
      <c r="H4" s="1078">
        <v>41502594</v>
      </c>
      <c r="I4" s="1077">
        <v>162932</v>
      </c>
    </row>
    <row r="5" spans="1:9" x14ac:dyDescent="0.25">
      <c r="A5" s="587">
        <v>2021</v>
      </c>
      <c r="B5" s="1079">
        <v>19080551</v>
      </c>
      <c r="C5" s="1080">
        <v>75520</v>
      </c>
      <c r="D5" s="160">
        <v>11730596</v>
      </c>
      <c r="E5" s="212">
        <v>46429</v>
      </c>
      <c r="F5" s="1079">
        <v>569433</v>
      </c>
      <c r="G5" s="212">
        <v>2254</v>
      </c>
      <c r="H5" s="1081">
        <v>46076574</v>
      </c>
      <c r="I5" s="1080">
        <v>182370</v>
      </c>
    </row>
    <row r="6" spans="1:9" x14ac:dyDescent="0.25">
      <c r="A6" s="588">
        <v>2022</v>
      </c>
      <c r="B6" s="1082">
        <v>22035568</v>
      </c>
      <c r="C6" s="1083">
        <v>88110</v>
      </c>
      <c r="D6" s="169">
        <v>12461448</v>
      </c>
      <c r="E6" s="167">
        <v>49828</v>
      </c>
      <c r="F6" s="1082">
        <v>610880</v>
      </c>
      <c r="G6" s="167">
        <v>2443</v>
      </c>
      <c r="H6" s="1084">
        <v>53522402</v>
      </c>
      <c r="I6" s="1083">
        <v>214012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>
        <v>9721323</v>
      </c>
      <c r="D4" s="1077">
        <v>38164</v>
      </c>
      <c r="E4" s="1076">
        <v>9609259</v>
      </c>
      <c r="F4" s="1077">
        <v>37724</v>
      </c>
    </row>
    <row r="5" spans="1:6" x14ac:dyDescent="0.25">
      <c r="A5" s="480">
        <v>2021</v>
      </c>
      <c r="B5" s="1081"/>
      <c r="C5" s="1079">
        <v>12481074</v>
      </c>
      <c r="D5" s="1080">
        <v>49400</v>
      </c>
      <c r="E5" s="1079">
        <v>12217686</v>
      </c>
      <c r="F5" s="1080">
        <v>48357</v>
      </c>
    </row>
    <row r="6" spans="1:6" ht="15.75" thickBot="1" x14ac:dyDescent="0.3">
      <c r="A6" s="960">
        <v>2022</v>
      </c>
      <c r="B6" s="1085"/>
      <c r="C6" s="1086">
        <v>12623718</v>
      </c>
      <c r="D6" s="1087">
        <v>50476</v>
      </c>
      <c r="E6" s="1086">
        <v>788287</v>
      </c>
      <c r="F6" s="1087">
        <v>3152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City of Niš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596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71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250091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420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15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-5.7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74.12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144.4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220901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238369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8228</v>
      </c>
      <c r="C63" s="548">
        <f>IF(ISBLANK('DEM2'!C7),"-",'DEM2'!C7)</f>
        <v>8670</v>
      </c>
      <c r="D63" s="548"/>
      <c r="E63" s="548">
        <f>IF(ISBLANK('DEM2'!D8),"-",'DEM2'!D8)</f>
        <v>8024</v>
      </c>
      <c r="F63" s="548">
        <f>IF(ISBLANK('DEM2'!C8),"-",'DEM2'!C8)</f>
        <v>8401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9158</v>
      </c>
      <c r="C64" s="317">
        <f>IF(ISBLANK('DEM2'!F7),"-",'DEM2'!F7)</f>
        <v>9758</v>
      </c>
      <c r="D64" s="789"/>
      <c r="E64" s="317">
        <f>IF(ISBLANK('DEM2'!G8),"-",'DEM2'!G8)</f>
        <v>9101</v>
      </c>
      <c r="F64" s="317">
        <f>IF(ISBLANK('DEM2'!F8),"-",'DEM2'!F8)</f>
        <v>9737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4594</v>
      </c>
      <c r="C65" s="345">
        <f>IF(ISBLANK('DEM2'!I7),"-",'DEM2'!I7)</f>
        <v>5021</v>
      </c>
      <c r="D65" s="393"/>
      <c r="E65" s="345">
        <f>IF(ISBLANK('DEM2'!J8),"-",'DEM2'!J8)</f>
        <v>4742</v>
      </c>
      <c r="F65" s="345">
        <f>IF(ISBLANK('DEM2'!I8),"-",'DEM2'!I8)</f>
        <v>5020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20806</v>
      </c>
      <c r="C66" s="348">
        <f>IF(ISBLANK('DEM2'!L7),"-",'DEM2'!L7)</f>
        <v>22161</v>
      </c>
      <c r="D66" s="394"/>
      <c r="E66" s="348">
        <f>IF(ISBLANK('DEM2'!M8),"-",'DEM2'!M8)</f>
        <v>20640</v>
      </c>
      <c r="F66" s="348">
        <f>IF(ISBLANK('DEM2'!L8),"-",'DEM2'!L8)</f>
        <v>21850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20117</v>
      </c>
      <c r="C67" s="345">
        <f>IF(ISBLANK('DEM2'!O7),"-",'DEM2'!O7)</f>
        <v>20822</v>
      </c>
      <c r="D67" s="393"/>
      <c r="E67" s="345">
        <f>IF(ISBLANK('DEM2'!P8),"-",'DEM2'!P8)</f>
        <v>20368</v>
      </c>
      <c r="F67" s="345">
        <f>IF(ISBLANK('DEM2'!O8),"-",'DEM2'!O8)</f>
        <v>20949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83516</v>
      </c>
      <c r="C68" s="317">
        <f>IF(ISBLANK('DEM2'!R7),"-",'DEM2'!R7)</f>
        <v>80711</v>
      </c>
      <c r="D68" s="395"/>
      <c r="E68" s="317">
        <f>IF(ISBLANK('DEM2'!S8),"-",'DEM2'!S8)</f>
        <v>82182</v>
      </c>
      <c r="F68" s="317">
        <f>IF(ISBLANK('DEM2'!R8),"-",'DEM2'!R8)</f>
        <v>80016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130540</v>
      </c>
      <c r="C69" s="463">
        <f>IF(ISBLANK('DEM2'!U7),"-",'DEM2'!U7)</f>
        <v>122115</v>
      </c>
      <c r="D69" s="799"/>
      <c r="E69" s="463">
        <f>IF(ISBLANK('DEM2'!V8),"-",'DEM2'!V8)</f>
        <v>128952</v>
      </c>
      <c r="F69" s="463">
        <f>IF(ISBLANK('DEM2'!U8),"-",'DEM2'!U8)</f>
        <v>121139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</v>
      </c>
      <c r="G115" s="800">
        <f>IF(ISBLANK('DEM2'!E23),"-",'DEM2'!E23)</f>
        <v>11.9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</v>
      </c>
      <c r="G116" s="407">
        <f>IF(ISBLANK('DEM2'!E24),"-",'DEM2'!E24)</f>
        <v>12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</v>
      </c>
      <c r="G117" s="801">
        <f>IF(ISBLANK('DEM2'!E25),"-",'DEM2'!E25)</f>
        <v>7.7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89785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89990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82067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17613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53522402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214012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12461448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3306305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49828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22035568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88110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610880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2443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12623718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50476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788287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3152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 t="str">
        <f>IF(ISBLANK('EKO4'!B10),"-",'EKO4'!B10)</f>
        <v>-</v>
      </c>
      <c r="D263" s="1103"/>
      <c r="E263" s="110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 t="str">
        <f>IF(ISBLANK('EKO4'!B16),"-",'EKO4'!B16)</f>
        <v>-</v>
      </c>
      <c r="D265" s="1104"/>
      <c r="E265" s="1104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8367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6709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5058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8922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8132</v>
      </c>
      <c r="C300" s="808">
        <f>IF(ISBLANK(POLJ3!C4),"-",POLJ3!C4)</f>
        <v>1143</v>
      </c>
      <c r="D300" s="1160">
        <f>IF(ISBLANK(POLJ3!D4),"-",POLJ3!D4)</f>
        <v>6989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10470</v>
      </c>
      <c r="C301" s="789">
        <f>IF(ISBLANK(POLJ3!C5),"-",POLJ3!C5)</f>
        <v>6576</v>
      </c>
      <c r="D301" s="1161">
        <f>IF(ISBLANK(POLJ3!D5),"-",POLJ3!D5)</f>
        <v>3894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</v>
      </c>
      <c r="C302" s="790">
        <f>IF(ISBLANK(POLJ3!C6),"-",POLJ3!C6)</f>
        <v>0</v>
      </c>
      <c r="D302" s="1162">
        <f>IF(ISBLANK(POLJ3!D6),"-",POLJ3!D6)</f>
        <v>2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85</v>
      </c>
      <c r="C303" s="791">
        <f>IF(ISBLANK(POLJ3!C7),"-",POLJ3!C7)</f>
        <v>29</v>
      </c>
      <c r="D303" s="1163">
        <f>IF(ISBLANK(POLJ3!D7),"-",POLJ3!D7)</f>
        <v>56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8367</v>
      </c>
      <c r="C304" s="807">
        <f>IF(ISBLANK(POLJ3!C8),"-",POLJ3!C8)</f>
        <v>1111</v>
      </c>
      <c r="D304" s="1164">
        <f>IF(ISBLANK(POLJ3!D8),"-",POLJ3!D8)</f>
        <v>7256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178.87</v>
      </c>
      <c r="C310" s="1165"/>
      <c r="D310" s="3"/>
      <c r="E310" s="5"/>
      <c r="F310" s="5"/>
      <c r="G310" s="815" t="s">
        <v>854</v>
      </c>
      <c r="H310" s="816">
        <f>IF(ISBLANK(POLJ2!H3),"-",POLJ2!H3)</f>
        <v>2870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9831.3700000000008</v>
      </c>
      <c r="C311" s="1154"/>
      <c r="D311" s="3"/>
      <c r="E311" s="5"/>
      <c r="F311" s="5"/>
      <c r="G311" s="810" t="s">
        <v>855</v>
      </c>
      <c r="H311" s="248">
        <f>IF(ISBLANK(POLJ2!H4),"-",POLJ2!H4)</f>
        <v>15292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1058.27</v>
      </c>
      <c r="C312" s="1154"/>
      <c r="D312" s="3"/>
      <c r="E312" s="5"/>
      <c r="F312" s="5"/>
      <c r="G312" s="810" t="s">
        <v>856</v>
      </c>
      <c r="H312" s="248">
        <f>IF(ISBLANK(POLJ2!H5),"-",POLJ2!H5)</f>
        <v>5591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801.15</v>
      </c>
      <c r="C313" s="1154"/>
      <c r="D313" s="3"/>
      <c r="E313" s="5"/>
      <c r="F313" s="5"/>
      <c r="G313" s="812" t="s">
        <v>857</v>
      </c>
      <c r="H313" s="249">
        <f>IF(ISBLANK(POLJ2!H6),"-",POLJ2!H6)</f>
        <v>128065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9.2799999999999994</v>
      </c>
      <c r="C314" s="1154"/>
      <c r="D314" s="3"/>
      <c r="E314" s="5"/>
      <c r="F314" s="5"/>
      <c r="G314" s="814" t="s">
        <v>847</v>
      </c>
      <c r="H314" s="817">
        <f>IF(ISBLANK(POLJ2!H7),"-",POLJ2!H7)</f>
        <v>151818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1183.5999999999999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13062.54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5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88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2115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36.9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7337</v>
      </c>
      <c r="I364" s="808">
        <f>IF(ISBLANK(OBRAZ2!I6),"-",OBRAZ2!I6)</f>
        <v>6772</v>
      </c>
      <c r="J364" s="808">
        <f>IF(ISBLANK(OBRAZ2!J6),"-",OBRAZ2!J6)</f>
        <v>565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3975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804</v>
      </c>
      <c r="I365" s="416">
        <f>IF(ISBLANK(OBRAZ2!I7),"-",OBRAZ2!I7)</f>
        <v>801</v>
      </c>
      <c r="J365" s="416">
        <f>IF(ISBLANK(OBRAZ2!J7),"-",OBRAZ2!J7)</f>
        <v>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66.099999999999994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1114</v>
      </c>
      <c r="I366" s="807">
        <f>IF(ISBLANK(OBRAZ2!I8),"-",OBRAZ2!I8)</f>
        <v>1109</v>
      </c>
      <c r="J366" s="807">
        <f>IF(ISBLANK(OBRAZ2!J8),"-",OBRAZ2!J8)</f>
        <v>5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2143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1.7464246424642462</v>
      </c>
      <c r="I375" s="850">
        <f>IF(ISBLANK(OBRAZ2!C12),"-",OBRAZ2!C21)</f>
        <v>1.1721412021262096</v>
      </c>
      <c r="J375" s="850">
        <f>IF(ISBLANK(OBRAZ2!D12),"-",OBRAZ2!D21)</f>
        <v>0.4008259443702174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0.13629548861932669</v>
      </c>
      <c r="J376" s="851">
        <f>IF(ISBLANK(OBRAZ2!D13),"-",OBRAZ2!D22)</f>
        <v>4.8584962953965749E-2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66.790429042904293</v>
      </c>
      <c r="I377" s="851">
        <f>IF(ISBLANK(OBRAZ2!C14),"-",OBRAZ2!C23)</f>
        <v>67.220934987051933</v>
      </c>
      <c r="J377" s="851">
        <f>IF(ISBLANK(OBRAZ2!D14),"-",OBRAZ2!D23)</f>
        <v>73.521195190088676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16.859185918591859</v>
      </c>
      <c r="I379" s="851">
        <f>IF(ISBLANK(OBRAZ2!C16),"-",OBRAZ2!C25)</f>
        <v>17.704783971650539</v>
      </c>
      <c r="J379" s="851">
        <f>IF(ISBLANK(OBRAZ2!D16),"-",OBRAZ2!D25)</f>
        <v>14.988461071298435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14.603960396039604</v>
      </c>
      <c r="I380" s="852">
        <f>IF(ISBLANK(OBRAZ2!C17),"-",OBRAZ2!C26)</f>
        <v>13.765844350551998</v>
      </c>
      <c r="J380" s="852">
        <f>IF(ISBLANK(OBRAZ2!D17),"-",OBRAZ2!D26)</f>
        <v>11.040932831288716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37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44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8027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8486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1258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805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95.7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2269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98.1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175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551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10757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2858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88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3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108679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132485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220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24742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1434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5.7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3.6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69.900000000000006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1.07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26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10.4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63.4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38572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15.4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62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622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4025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106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133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3.3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0.2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3.1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177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9940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4.3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2628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6.8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2116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4.5999999999999996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610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1399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38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647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400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14.1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43.9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40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426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103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339.72300000000001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3.1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1449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48300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1730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34458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23099.67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15.57493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51</v>
      </c>
      <c r="D696" s="3"/>
      <c r="E696" s="5"/>
      <c r="F696" s="5"/>
      <c r="G696" s="837">
        <v>2012</v>
      </c>
      <c r="H696" s="835">
        <f>IF(ISBLANK(INDEKSI2!B5),"-",INDEKSI2!B5)</f>
        <v>36.6</v>
      </c>
      <c r="I696" s="835">
        <f>IF(ISBLANK(INDEKSI2!C5),"-",INDEKSI2!C5)</f>
        <v>19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47.22</v>
      </c>
      <c r="D697" s="3"/>
      <c r="E697" s="5"/>
      <c r="F697" s="5"/>
      <c r="G697" s="838">
        <v>2013</v>
      </c>
      <c r="H697" s="559">
        <f>IF(ISBLANK(INDEKSI2!B6),"-",INDEKSI2!B6)</f>
        <v>38.520000000000003</v>
      </c>
      <c r="I697" s="559">
        <f>IF(ISBLANK(INDEKSI2!C6),"-",INDEKSI2!C6)</f>
        <v>12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39.799999999999997</v>
      </c>
      <c r="I698" s="836">
        <f>IF(ISBLANK(INDEKSI2!C7),"-",INDEKSI2!C7)</f>
        <v>12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61995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74235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144212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133184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39.799999999999997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12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15.57493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51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47.22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39.47</v>
      </c>
      <c r="C4" s="721">
        <v>9</v>
      </c>
      <c r="D4" s="710"/>
      <c r="E4" s="711"/>
      <c r="F4" s="712"/>
    </row>
    <row r="5" spans="1:6" x14ac:dyDescent="0.25">
      <c r="A5" s="286">
        <v>2012</v>
      </c>
      <c r="B5" s="614">
        <v>36.6</v>
      </c>
      <c r="C5" s="722">
        <v>19</v>
      </c>
      <c r="D5" s="713"/>
      <c r="E5" s="641"/>
      <c r="F5" s="714"/>
    </row>
    <row r="6" spans="1:6" x14ac:dyDescent="0.25">
      <c r="A6" s="286">
        <v>2013</v>
      </c>
      <c r="B6" s="614">
        <v>38.520000000000003</v>
      </c>
      <c r="C6" s="722">
        <v>12</v>
      </c>
      <c r="D6" s="715">
        <v>15.57493</v>
      </c>
      <c r="E6" s="609">
        <v>51</v>
      </c>
      <c r="F6" s="716">
        <v>47.22</v>
      </c>
    </row>
    <row r="7" spans="1:6" x14ac:dyDescent="0.25">
      <c r="A7" s="219">
        <v>2014</v>
      </c>
      <c r="B7" s="615">
        <v>39.799999999999997</v>
      </c>
      <c r="C7" s="723">
        <v>12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8367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5058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6709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178.87</v>
      </c>
      <c r="G3" s="217" t="s">
        <v>765</v>
      </c>
      <c r="H3" s="71">
        <v>2870</v>
      </c>
    </row>
    <row r="4" spans="1:9" x14ac:dyDescent="0.25">
      <c r="A4" s="286" t="s">
        <v>760</v>
      </c>
      <c r="B4" s="214">
        <v>9831.3700000000008</v>
      </c>
      <c r="G4" s="286" t="s">
        <v>766</v>
      </c>
      <c r="H4" s="214">
        <v>15292</v>
      </c>
    </row>
    <row r="5" spans="1:9" x14ac:dyDescent="0.25">
      <c r="A5" s="286" t="s">
        <v>761</v>
      </c>
      <c r="B5" s="214">
        <v>1058.27</v>
      </c>
      <c r="G5" s="286" t="s">
        <v>767</v>
      </c>
      <c r="H5" s="214">
        <v>5591</v>
      </c>
    </row>
    <row r="6" spans="1:9" x14ac:dyDescent="0.25">
      <c r="A6" s="286" t="s">
        <v>762</v>
      </c>
      <c r="B6" s="214">
        <v>801.15</v>
      </c>
      <c r="G6" s="286" t="s">
        <v>768</v>
      </c>
      <c r="H6" s="214">
        <v>128065</v>
      </c>
    </row>
    <row r="7" spans="1:9" x14ac:dyDescent="0.25">
      <c r="A7" s="286" t="s">
        <v>763</v>
      </c>
      <c r="B7" s="214">
        <v>9.2799999999999994</v>
      </c>
      <c r="G7" s="1" t="s">
        <v>24</v>
      </c>
      <c r="H7" s="288">
        <v>151818</v>
      </c>
    </row>
    <row r="8" spans="1:9" x14ac:dyDescent="0.25">
      <c r="A8" s="287" t="s">
        <v>764</v>
      </c>
      <c r="B8" s="73">
        <v>1183.5999999999999</v>
      </c>
    </row>
    <row r="9" spans="1:9" x14ac:dyDescent="0.25">
      <c r="A9" s="1" t="s">
        <v>24</v>
      </c>
      <c r="B9" s="288">
        <v>13062.54</v>
      </c>
      <c r="I9" s="41" t="s">
        <v>876</v>
      </c>
    </row>
    <row r="10" spans="1:9" x14ac:dyDescent="0.25">
      <c r="G10" s="29" t="s">
        <v>775</v>
      </c>
      <c r="H10" s="58">
        <v>8922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8132</v>
      </c>
      <c r="C4" s="55">
        <v>1143</v>
      </c>
      <c r="D4" s="110">
        <v>6989</v>
      </c>
    </row>
    <row r="5" spans="1:4" ht="30" customHeight="1" x14ac:dyDescent="0.25">
      <c r="A5" s="274" t="s">
        <v>884</v>
      </c>
      <c r="B5" s="212">
        <v>10470</v>
      </c>
      <c r="C5" s="58">
        <v>6576</v>
      </c>
      <c r="D5" s="160">
        <v>3894</v>
      </c>
    </row>
    <row r="6" spans="1:4" x14ac:dyDescent="0.25">
      <c r="A6" s="274" t="s">
        <v>772</v>
      </c>
      <c r="B6" s="212">
        <v>2</v>
      </c>
      <c r="C6" s="58">
        <v>0</v>
      </c>
      <c r="D6" s="160">
        <v>2</v>
      </c>
    </row>
    <row r="7" spans="1:4" ht="30" x14ac:dyDescent="0.25">
      <c r="A7" s="274" t="s">
        <v>773</v>
      </c>
      <c r="B7" s="212">
        <v>85</v>
      </c>
      <c r="C7" s="58">
        <v>29</v>
      </c>
      <c r="D7" s="160">
        <v>56</v>
      </c>
    </row>
    <row r="8" spans="1:4" x14ac:dyDescent="0.25">
      <c r="A8" s="201" t="s">
        <v>774</v>
      </c>
      <c r="B8" s="72">
        <v>8367</v>
      </c>
      <c r="C8" s="61">
        <v>1111</v>
      </c>
      <c r="D8" s="111">
        <v>7256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62.808022922636106</v>
      </c>
      <c r="C15" s="278">
        <f>D5/B5*100</f>
        <v>37.191977077363894</v>
      </c>
    </row>
    <row r="16" spans="1:4" ht="30" x14ac:dyDescent="0.25">
      <c r="A16" s="279" t="s">
        <v>821</v>
      </c>
      <c r="B16" s="283">
        <f>C4/B4*100</f>
        <v>14.055582882439744</v>
      </c>
      <c r="C16" s="280">
        <f>D4/B4*100</f>
        <v>85.944417117560263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62.808022922636106</v>
      </c>
      <c r="C22" s="278">
        <f t="shared" si="0"/>
        <v>37.191977077363894</v>
      </c>
    </row>
    <row r="23" spans="1:3" ht="30" x14ac:dyDescent="0.25">
      <c r="A23" s="279" t="s">
        <v>858</v>
      </c>
      <c r="B23" s="285">
        <f t="shared" si="0"/>
        <v>14.055582882439744</v>
      </c>
      <c r="C23" s="284">
        <f t="shared" si="0"/>
        <v>85.944417117560263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5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88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2115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36.9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3975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66.099999999999994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2143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7318</v>
      </c>
      <c r="C6" s="973">
        <v>6741</v>
      </c>
      <c r="D6" s="945">
        <v>577</v>
      </c>
      <c r="E6" s="973">
        <v>7272</v>
      </c>
      <c r="F6" s="973">
        <v>6642</v>
      </c>
      <c r="G6" s="945">
        <v>630</v>
      </c>
      <c r="H6" s="599">
        <v>7337</v>
      </c>
      <c r="I6" s="616">
        <v>6772</v>
      </c>
      <c r="J6" s="945">
        <v>565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588</v>
      </c>
      <c r="C7" s="975">
        <v>587</v>
      </c>
      <c r="D7" s="976">
        <v>1</v>
      </c>
      <c r="E7" s="975">
        <v>544</v>
      </c>
      <c r="F7" s="975">
        <v>539</v>
      </c>
      <c r="G7" s="976">
        <v>5</v>
      </c>
      <c r="H7" s="753">
        <v>804</v>
      </c>
      <c r="I7" s="690">
        <v>801</v>
      </c>
      <c r="J7" s="976">
        <v>3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2070</v>
      </c>
      <c r="C8" s="978">
        <v>2009</v>
      </c>
      <c r="D8" s="979">
        <v>61</v>
      </c>
      <c r="E8" s="978">
        <v>601</v>
      </c>
      <c r="F8" s="978">
        <v>580</v>
      </c>
      <c r="G8" s="979">
        <v>21</v>
      </c>
      <c r="H8" s="754">
        <v>1114</v>
      </c>
      <c r="I8" s="691">
        <v>1109</v>
      </c>
      <c r="J8" s="979">
        <v>5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127</v>
      </c>
      <c r="C12" s="600">
        <v>86</v>
      </c>
      <c r="D12" s="600">
        <v>33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10</v>
      </c>
      <c r="D13" s="751">
        <v>4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4857</v>
      </c>
      <c r="C14" s="751">
        <v>4932</v>
      </c>
      <c r="D14" s="751">
        <v>6053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1226</v>
      </c>
      <c r="C16" s="1029">
        <v>1299</v>
      </c>
      <c r="D16" s="751">
        <v>1234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1062</v>
      </c>
      <c r="C17" s="752">
        <v>1010</v>
      </c>
      <c r="D17" s="752">
        <v>909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1.7464246424642462</v>
      </c>
      <c r="C21" s="289">
        <f>C12/SUM(C12:C17)*100</f>
        <v>1.1721412021262096</v>
      </c>
      <c r="D21" s="289">
        <f>D12/SUM(D12:D17)*100</f>
        <v>0.4008259443702174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0.13629548861932669</v>
      </c>
      <c r="D22" s="290">
        <f>D13/SUM(D12:D17)*100</f>
        <v>4.8584962953965749E-2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66.790429042904293</v>
      </c>
      <c r="C23" s="290">
        <f>C14/SUM(C12:C17)*100</f>
        <v>67.220934987051933</v>
      </c>
      <c r="D23" s="290">
        <f>D14/SUM(D12:D17)*100</f>
        <v>73.521195190088676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16.859185918591859</v>
      </c>
      <c r="C25" s="290">
        <f>C16/SUM(C12:C17)*100</f>
        <v>17.704783971650539</v>
      </c>
      <c r="D25" s="290">
        <f>D16/SUM(D12:D17)*100</f>
        <v>14.988461071298435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14.603960396039604</v>
      </c>
      <c r="C26" s="291">
        <f>C17/SUM(C12:C17)*100</f>
        <v>13.765844350551998</v>
      </c>
      <c r="D26" s="291">
        <f>D17/SUM(D12:D17)*100</f>
        <v>11.040932831288716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24.4</v>
      </c>
      <c r="C7" s="600">
        <v>21.1</v>
      </c>
      <c r="D7" s="600">
        <v>22.7</v>
      </c>
    </row>
    <row r="8" spans="1:6" x14ac:dyDescent="0.25">
      <c r="A8" s="695" t="s">
        <v>944</v>
      </c>
      <c r="B8" s="751">
        <v>73.2</v>
      </c>
      <c r="C8" s="751">
        <v>13.1</v>
      </c>
      <c r="D8" s="751">
        <v>19.8</v>
      </c>
    </row>
    <row r="9" spans="1:6" x14ac:dyDescent="0.25">
      <c r="A9" s="696" t="s">
        <v>224</v>
      </c>
      <c r="B9" s="752">
        <v>2.4</v>
      </c>
      <c r="C9" s="752">
        <v>65.8</v>
      </c>
      <c r="D9" s="752">
        <v>57.5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24.4</v>
      </c>
      <c r="C13" s="697">
        <f t="shared" ref="C13:D13" si="1">IF(ISBLANK(C7),"",C7)</f>
        <v>21.1</v>
      </c>
      <c r="D13" s="697">
        <f t="shared" si="1"/>
        <v>22.7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73.2</v>
      </c>
      <c r="C14" s="698">
        <f t="shared" si="2"/>
        <v>13.1</v>
      </c>
      <c r="D14" s="698">
        <f t="shared" si="2"/>
        <v>19.8</v>
      </c>
    </row>
    <row r="15" spans="1:6" x14ac:dyDescent="0.25">
      <c r="A15" s="702" t="s">
        <v>1630</v>
      </c>
      <c r="B15" s="699">
        <f t="shared" si="2"/>
        <v>2.4</v>
      </c>
      <c r="C15" s="699">
        <f t="shared" si="2"/>
        <v>65.8</v>
      </c>
      <c r="D15" s="699">
        <f t="shared" si="2"/>
        <v>57.5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24.4</v>
      </c>
      <c r="C18" s="697">
        <f t="shared" ref="C18:D18" si="4">IF(ISBLANK(C7),"",C7)</f>
        <v>21.1</v>
      </c>
      <c r="D18" s="697">
        <f t="shared" si="4"/>
        <v>22.7</v>
      </c>
    </row>
    <row r="19" spans="1:5" x14ac:dyDescent="0.25">
      <c r="A19" s="701" t="s">
        <v>1632</v>
      </c>
      <c r="B19" s="698">
        <f t="shared" ref="B19:D20" si="5">IF(ISBLANK(B8),"",B8)</f>
        <v>73.2</v>
      </c>
      <c r="C19" s="698">
        <f t="shared" si="5"/>
        <v>13.1</v>
      </c>
      <c r="D19" s="698">
        <f t="shared" si="5"/>
        <v>19.8</v>
      </c>
    </row>
    <row r="20" spans="1:5" x14ac:dyDescent="0.25">
      <c r="A20" s="702" t="s">
        <v>1633</v>
      </c>
      <c r="B20" s="699">
        <f t="shared" si="5"/>
        <v>2.4</v>
      </c>
      <c r="C20" s="699">
        <f t="shared" si="5"/>
        <v>65.8</v>
      </c>
      <c r="D20" s="699">
        <f t="shared" si="5"/>
        <v>57.5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91.2</v>
      </c>
      <c r="C5" s="611">
        <v>95.1</v>
      </c>
      <c r="D5" s="1030">
        <v>93.2</v>
      </c>
      <c r="F5" s="28"/>
      <c r="G5" s="693">
        <f>A5</f>
        <v>2020</v>
      </c>
      <c r="H5" s="669">
        <f>IF(ISBLANK(B5),"",B5)</f>
        <v>91.2</v>
      </c>
      <c r="I5" s="618">
        <f t="shared" ref="H5:I7" si="0">IF(ISBLANK(C5),"",C5)</f>
        <v>95.1</v>
      </c>
    </row>
    <row r="6" spans="1:10" x14ac:dyDescent="0.25">
      <c r="A6" s="749">
        <v>2021</v>
      </c>
      <c r="B6" s="601">
        <v>103.5</v>
      </c>
      <c r="C6" s="612">
        <v>96.1</v>
      </c>
      <c r="D6" s="946">
        <v>99.7</v>
      </c>
      <c r="F6" s="44"/>
      <c r="G6" s="693">
        <f t="shared" ref="G6:G7" si="1">A6</f>
        <v>2021</v>
      </c>
      <c r="H6" s="670">
        <f t="shared" si="0"/>
        <v>103.5</v>
      </c>
      <c r="I6" s="619">
        <f t="shared" si="0"/>
        <v>96.1</v>
      </c>
    </row>
    <row r="7" spans="1:10" x14ac:dyDescent="0.25">
      <c r="A7" s="750">
        <v>2022</v>
      </c>
      <c r="B7" s="601">
        <v>88.4</v>
      </c>
      <c r="C7" s="612">
        <v>84.1</v>
      </c>
      <c r="D7" s="946">
        <v>86.1</v>
      </c>
      <c r="F7" s="44"/>
      <c r="G7" s="693">
        <f t="shared" si="1"/>
        <v>2022</v>
      </c>
      <c r="H7" s="671">
        <f t="shared" si="0"/>
        <v>88.4</v>
      </c>
      <c r="I7" s="620">
        <f t="shared" si="0"/>
        <v>84.1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91.2</v>
      </c>
      <c r="I13" s="618">
        <f>IF(ISBLANK(C5),"",C5)</f>
        <v>95.1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103.5</v>
      </c>
      <c r="I14" s="619">
        <f t="shared" si="3"/>
        <v>96.1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88.4</v>
      </c>
      <c r="I15" s="620">
        <f t="shared" si="4"/>
        <v>84.1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City of Niš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596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71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250091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420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15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-5.7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74.12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144.4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220901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238369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8228</v>
      </c>
      <c r="C63" s="548">
        <f>IF(ISBLANK('DEM2'!C7),"-",'DEM2'!C7)</f>
        <v>8670</v>
      </c>
      <c r="D63" s="548"/>
      <c r="E63" s="548">
        <f>IF(ISBLANK('DEM2'!D8),"-",'DEM2'!D8)</f>
        <v>8024</v>
      </c>
      <c r="F63" s="548">
        <f>IF(ISBLANK('DEM2'!C8),"-",'DEM2'!C8)</f>
        <v>8401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9158</v>
      </c>
      <c r="C64" s="317">
        <f>IF(ISBLANK('DEM2'!F7),"-",'DEM2'!F7)</f>
        <v>9758</v>
      </c>
      <c r="D64" s="789"/>
      <c r="E64" s="317">
        <f>IF(ISBLANK('DEM2'!G8),"-",'DEM2'!G8)</f>
        <v>9101</v>
      </c>
      <c r="F64" s="317">
        <f>IF(ISBLANK('DEM2'!F8),"-",'DEM2'!F8)</f>
        <v>9737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4594</v>
      </c>
      <c r="C65" s="345">
        <f>IF(ISBLANK('DEM2'!I7),"-",'DEM2'!I7)</f>
        <v>5021</v>
      </c>
      <c r="D65" s="393"/>
      <c r="E65" s="345">
        <f>IF(ISBLANK('DEM2'!J8),"-",'DEM2'!J8)</f>
        <v>4742</v>
      </c>
      <c r="F65" s="345">
        <f>IF(ISBLANK('DEM2'!I8),"-",'DEM2'!I8)</f>
        <v>5020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20806</v>
      </c>
      <c r="C66" s="317">
        <f>IF(ISBLANK('DEM2'!L7),"-",'DEM2'!L7)</f>
        <v>22161</v>
      </c>
      <c r="D66" s="395"/>
      <c r="E66" s="317">
        <f>IF(ISBLANK('DEM2'!M8),"-",'DEM2'!M8)</f>
        <v>20640</v>
      </c>
      <c r="F66" s="317">
        <f>IF(ISBLANK('DEM2'!L8),"-",'DEM2'!L8)</f>
        <v>21850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20117</v>
      </c>
      <c r="C67" s="317">
        <f>IF(ISBLANK('DEM2'!O7),"-",'DEM2'!O7)</f>
        <v>20822</v>
      </c>
      <c r="D67" s="395"/>
      <c r="E67" s="317">
        <f>IF(ISBLANK('DEM2'!P8),"-",'DEM2'!P8)</f>
        <v>20368</v>
      </c>
      <c r="F67" s="317">
        <f>IF(ISBLANK('DEM2'!O8),"-",'DEM2'!O8)</f>
        <v>20949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83516</v>
      </c>
      <c r="C68" s="414">
        <f>IF(ISBLANK('DEM2'!R7),"-",'DEM2'!R7)</f>
        <v>80711</v>
      </c>
      <c r="D68" s="420"/>
      <c r="E68" s="414">
        <f>IF(ISBLANK('DEM2'!S8),"-",'DEM2'!S8)</f>
        <v>82182</v>
      </c>
      <c r="F68" s="414">
        <f>IF(ISBLANK('DEM2'!R8),"-",'DEM2'!R8)</f>
        <v>80016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130540</v>
      </c>
      <c r="C69" s="463">
        <f>IF(ISBLANK('DEM2'!U7),"-",'DEM2'!U7)</f>
        <v>122115</v>
      </c>
      <c r="D69" s="799"/>
      <c r="E69" s="463">
        <f>IF(ISBLANK('DEM2'!V8),"-",'DEM2'!V8)</f>
        <v>128952</v>
      </c>
      <c r="F69" s="463">
        <f>IF(ISBLANK('DEM2'!U8),"-",'DEM2'!U8)</f>
        <v>121139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</v>
      </c>
      <c r="G115" s="800">
        <f>IF(ISBLANK('DEM2'!E23),"-",'DEM2'!E23)</f>
        <v>11.9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</v>
      </c>
      <c r="G116" s="407">
        <f>IF(ISBLANK('DEM2'!E24),"-",'DEM2'!E24)</f>
        <v>12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</v>
      </c>
      <c r="G117" s="801">
        <f>IF(ISBLANK('DEM2'!E25),"-",'DEM2'!E25)</f>
        <v>7.7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89785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89990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82067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17613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53522402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214012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12461448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3306305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49828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22035568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88110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610880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2443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12623718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50476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788287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3152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 t="str">
        <f>IF(ISBLANK('EKO4'!B10),"-",'EKO4'!B10)</f>
        <v>-</v>
      </c>
      <c r="D263" s="1103"/>
      <c r="E263" s="110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 t="str">
        <f>IF(ISBLANK('EKO4'!B13),"-",'EKO4'!B13)</f>
        <v>-</v>
      </c>
      <c r="D264" s="1141"/>
      <c r="E264" s="1141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 t="str">
        <f>IF(ISBLANK('EKO4'!B16),"-",'EKO4'!B16)</f>
        <v>-</v>
      </c>
      <c r="D265" s="1104"/>
      <c r="E265" s="1104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8367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6709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5058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8922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8132</v>
      </c>
      <c r="C300" s="808">
        <f>IF(ISBLANK(POLJ3!C4),"-",POLJ3!C4)</f>
        <v>1143</v>
      </c>
      <c r="D300" s="1160">
        <f>IF(ISBLANK(POLJ3!D4),"-",POLJ3!D4)</f>
        <v>6989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10470</v>
      </c>
      <c r="C301" s="789">
        <f>IF(ISBLANK(POLJ3!C5),"-",POLJ3!C5)</f>
        <v>6576</v>
      </c>
      <c r="D301" s="1161">
        <f>IF(ISBLANK(POLJ3!D5),"-",POLJ3!D5)</f>
        <v>3894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</v>
      </c>
      <c r="C302" s="790">
        <f>IF(ISBLANK(POLJ3!C6),"-",POLJ3!C6)</f>
        <v>0</v>
      </c>
      <c r="D302" s="1162">
        <f>IF(ISBLANK(POLJ3!D6),"-",POLJ3!D6)</f>
        <v>2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85</v>
      </c>
      <c r="C303" s="791">
        <f>IF(ISBLANK(POLJ3!C7),"-",POLJ3!C7)</f>
        <v>29</v>
      </c>
      <c r="D303" s="1163">
        <f>IF(ISBLANK(POLJ3!D7),"-",POLJ3!D7)</f>
        <v>56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8367</v>
      </c>
      <c r="C304" s="807">
        <f>IF(ISBLANK(POLJ3!C8),"-",POLJ3!C8)</f>
        <v>1111</v>
      </c>
      <c r="D304" s="1164">
        <f>IF(ISBLANK(POLJ3!D8),"-",POLJ3!D8)</f>
        <v>7256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178.87</v>
      </c>
      <c r="C310" s="1165"/>
      <c r="D310" s="3"/>
      <c r="E310" s="5"/>
      <c r="F310" s="5"/>
      <c r="G310" s="815" t="s">
        <v>765</v>
      </c>
      <c r="H310" s="816">
        <f>IF(ISBLANK(POLJ2!H3),"-",POLJ2!H3)</f>
        <v>2870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9831.3700000000008</v>
      </c>
      <c r="C311" s="1154"/>
      <c r="D311" s="3"/>
      <c r="E311" s="5"/>
      <c r="F311" s="5"/>
      <c r="G311" s="810" t="s">
        <v>766</v>
      </c>
      <c r="H311" s="248">
        <f>IF(ISBLANK(POLJ2!H4),"-",POLJ2!H4)</f>
        <v>15292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1058.27</v>
      </c>
      <c r="C312" s="1154"/>
      <c r="D312" s="3"/>
      <c r="E312" s="5"/>
      <c r="F312" s="5"/>
      <c r="G312" s="810" t="s">
        <v>767</v>
      </c>
      <c r="H312" s="248">
        <f>IF(ISBLANK(POLJ2!H5),"-",POLJ2!H5)</f>
        <v>5591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801.15</v>
      </c>
      <c r="C313" s="1154"/>
      <c r="D313" s="3"/>
      <c r="E313" s="5"/>
      <c r="F313" s="5"/>
      <c r="G313" s="812" t="s">
        <v>768</v>
      </c>
      <c r="H313" s="249">
        <f>IF(ISBLANK(POLJ2!H6),"-",POLJ2!H6)</f>
        <v>128065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9.2799999999999994</v>
      </c>
      <c r="C314" s="1154"/>
      <c r="D314" s="3"/>
      <c r="E314" s="5"/>
      <c r="F314" s="5"/>
      <c r="G314" s="814" t="s">
        <v>16</v>
      </c>
      <c r="H314" s="817">
        <f>IF(ISBLANK(POLJ2!H7),"-",POLJ2!H7)</f>
        <v>151818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1183.5999999999999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13062.54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5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88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2115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36.9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7337</v>
      </c>
      <c r="I364" s="808">
        <f>IF(ISBLANK(OBRAZ2!I6),"-",OBRAZ2!I6)</f>
        <v>6772</v>
      </c>
      <c r="J364" s="808">
        <f>IF(ISBLANK(OBRAZ2!J6),"-",OBRAZ2!J6)</f>
        <v>565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3975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804</v>
      </c>
      <c r="I365" s="789">
        <f>IF(ISBLANK(OBRAZ2!I7),"-",OBRAZ2!I7)</f>
        <v>801</v>
      </c>
      <c r="J365" s="789">
        <f>IF(ISBLANK(OBRAZ2!J7),"-",OBRAZ2!J7)</f>
        <v>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66.099999999999994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1114</v>
      </c>
      <c r="I366" s="807">
        <f>IF(ISBLANK(OBRAZ2!I8),"-",OBRAZ2!I8)</f>
        <v>1109</v>
      </c>
      <c r="J366" s="807">
        <f>IF(ISBLANK(OBRAZ2!J8),"-",OBRAZ2!J8)</f>
        <v>5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2143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1.7464246424642462</v>
      </c>
      <c r="I375" s="850">
        <f>IF(ISBLANK(OBRAZ2!C12),"-",OBRAZ2!C21)</f>
        <v>1.1721412021262096</v>
      </c>
      <c r="J375" s="850">
        <f>IF(ISBLANK(OBRAZ2!D12),"-",OBRAZ2!D21)</f>
        <v>0.4008259443702174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0.13629548861932669</v>
      </c>
      <c r="J376" s="851">
        <f>IF(ISBLANK(OBRAZ2!D13),"-",OBRAZ2!D22)</f>
        <v>4.8584962953965749E-2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66.790429042904293</v>
      </c>
      <c r="I377" s="851">
        <f>IF(ISBLANK(OBRAZ2!C14),"-",OBRAZ2!C23)</f>
        <v>67.220934987051933</v>
      </c>
      <c r="J377" s="851">
        <f>IF(ISBLANK(OBRAZ2!D14),"-",OBRAZ2!D23)</f>
        <v>73.521195190088676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16.859185918591859</v>
      </c>
      <c r="I379" s="851">
        <f>IF(ISBLANK(OBRAZ2!C16),"-",OBRAZ2!C25)</f>
        <v>17.704783971650539</v>
      </c>
      <c r="J379" s="851">
        <f>IF(ISBLANK(OBRAZ2!D16),"-",OBRAZ2!D25)</f>
        <v>14.988461071298435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14.603960396039604</v>
      </c>
      <c r="I380" s="852">
        <f>IF(ISBLANK(OBRAZ2!C17),"-",OBRAZ2!C26)</f>
        <v>13.765844350551998</v>
      </c>
      <c r="J380" s="852">
        <f>IF(ISBLANK(OBRAZ2!D17),"-",OBRAZ2!D26)</f>
        <v>11.040932831288716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37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44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8027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8486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1258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805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95.7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2269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98.1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175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551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10757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2858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88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3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108679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132485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220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24742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1434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5.7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3.6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69.900000000000006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1.07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26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10.4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63.4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38572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15.4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62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622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4025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106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133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3.3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0.2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3.1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177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9940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4.3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2628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6.8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2116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4.5999999999999996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610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1399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38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647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400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14.1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43.9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40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426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103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339.72300000000001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3.1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1449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48300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1730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34458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23099.67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15.57493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51</v>
      </c>
      <c r="D696" s="315"/>
      <c r="E696" s="314"/>
      <c r="F696" s="5"/>
      <c r="G696" s="837">
        <v>2012</v>
      </c>
      <c r="H696" s="835">
        <f>IF(ISBLANK(INDEKSI2!B5),"-",INDEKSI2!B5)</f>
        <v>36.6</v>
      </c>
      <c r="I696" s="835">
        <f>IF(ISBLANK(INDEKSI2!C5),"-",INDEKSI2!C5)</f>
        <v>19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47.22</v>
      </c>
      <c r="D697" s="315"/>
      <c r="E697" s="314"/>
      <c r="F697" s="5"/>
      <c r="G697" s="838">
        <v>2013</v>
      </c>
      <c r="H697" s="559">
        <f>IF(ISBLANK(INDEKSI2!B6),"-",INDEKSI2!B6)</f>
        <v>38.520000000000003</v>
      </c>
      <c r="I697" s="559">
        <f>IF(ISBLANK(INDEKSI2!C6),"-",INDEKSI2!C6)</f>
        <v>12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39.799999999999997</v>
      </c>
      <c r="I698" s="836">
        <f>IF(ISBLANK(INDEKSI2!C7),"-",INDEKSI2!C7)</f>
        <v>12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61995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74235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144212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133184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5</v>
      </c>
      <c r="C6" s="601">
        <v>88</v>
      </c>
      <c r="D6" s="612">
        <v>55</v>
      </c>
      <c r="E6" s="612">
        <v>33</v>
      </c>
      <c r="F6" s="1033">
        <v>1734</v>
      </c>
      <c r="G6" s="612">
        <v>895</v>
      </c>
      <c r="H6" s="980">
        <v>839</v>
      </c>
      <c r="I6" s="1034">
        <v>27.9</v>
      </c>
      <c r="J6" s="612">
        <v>28.1</v>
      </c>
      <c r="K6" s="1035">
        <v>27.7</v>
      </c>
      <c r="L6" s="1033">
        <v>3250</v>
      </c>
      <c r="M6" s="612">
        <v>1724</v>
      </c>
      <c r="N6" s="1028">
        <v>1526</v>
      </c>
      <c r="O6" s="1034">
        <v>53.9</v>
      </c>
      <c r="P6" s="612">
        <v>55</v>
      </c>
      <c r="Q6" s="1028">
        <v>52.7</v>
      </c>
      <c r="R6" s="1033">
        <v>2288</v>
      </c>
      <c r="S6" s="612">
        <v>1181</v>
      </c>
      <c r="T6" s="1035">
        <v>1107</v>
      </c>
    </row>
    <row r="7" spans="1:20" x14ac:dyDescent="0.25">
      <c r="A7" s="286">
        <v>2021</v>
      </c>
      <c r="B7" s="602">
        <v>5</v>
      </c>
      <c r="C7" s="601">
        <v>86</v>
      </c>
      <c r="D7" s="612">
        <v>57</v>
      </c>
      <c r="E7" s="612">
        <v>29</v>
      </c>
      <c r="F7" s="1033">
        <v>1699</v>
      </c>
      <c r="G7" s="612">
        <v>868</v>
      </c>
      <c r="H7" s="980">
        <v>831</v>
      </c>
      <c r="I7" s="1034">
        <v>28.1</v>
      </c>
      <c r="J7" s="612">
        <v>28.1</v>
      </c>
      <c r="K7" s="1035">
        <v>28.2</v>
      </c>
      <c r="L7" s="1033">
        <v>3329</v>
      </c>
      <c r="M7" s="612">
        <v>1770</v>
      </c>
      <c r="N7" s="1028">
        <v>1559</v>
      </c>
      <c r="O7" s="1034">
        <v>54.2</v>
      </c>
      <c r="P7" s="612">
        <v>55.7</v>
      </c>
      <c r="Q7" s="1028">
        <v>52.5</v>
      </c>
      <c r="R7" s="1033">
        <v>2309</v>
      </c>
      <c r="S7" s="612">
        <v>1155</v>
      </c>
      <c r="T7" s="1035">
        <v>1154</v>
      </c>
    </row>
    <row r="8" spans="1:20" x14ac:dyDescent="0.25">
      <c r="A8" s="219">
        <v>2022</v>
      </c>
      <c r="B8" s="617">
        <v>5</v>
      </c>
      <c r="C8" s="947">
        <v>88</v>
      </c>
      <c r="D8" s="981">
        <v>57</v>
      </c>
      <c r="E8" s="981">
        <v>31</v>
      </c>
      <c r="F8" s="1036">
        <v>2115</v>
      </c>
      <c r="G8" s="981">
        <v>1087</v>
      </c>
      <c r="H8" s="979">
        <v>1028</v>
      </c>
      <c r="I8" s="754">
        <v>36.9</v>
      </c>
      <c r="J8" s="981">
        <v>37.4</v>
      </c>
      <c r="K8" s="1037">
        <v>36.4</v>
      </c>
      <c r="L8" s="1036">
        <v>3975</v>
      </c>
      <c r="M8" s="981">
        <v>2007</v>
      </c>
      <c r="N8" s="691">
        <v>1968</v>
      </c>
      <c r="O8" s="754">
        <v>66.099999999999994</v>
      </c>
      <c r="P8" s="981">
        <v>65.099999999999994</v>
      </c>
      <c r="Q8" s="691">
        <v>67.099999999999994</v>
      </c>
      <c r="R8" s="1036">
        <v>2143</v>
      </c>
      <c r="S8" s="981">
        <v>1109</v>
      </c>
      <c r="T8" s="1037">
        <v>1034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37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44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8027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8486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1258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805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2269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98.1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175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551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86.451265481960149</v>
      </c>
      <c r="C21" s="739">
        <f>B10/(B7+B10)*100</f>
        <v>13.548734518039849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91.33570121623076</v>
      </c>
      <c r="C22" s="739">
        <f>B11/(B8+B11)*100</f>
        <v>8.6642987837692385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86.451265481960149</v>
      </c>
      <c r="C26" s="739">
        <f>C21</f>
        <v>13.548734518039849</v>
      </c>
    </row>
    <row r="27" spans="1:10" ht="24.75" x14ac:dyDescent="0.25">
      <c r="A27" s="742" t="s">
        <v>1407</v>
      </c>
      <c r="B27" s="739">
        <f>B22</f>
        <v>91.33570121623076</v>
      </c>
      <c r="C27" s="739">
        <f>C22</f>
        <v>8.6642987837692385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22</v>
      </c>
      <c r="C5" s="1095">
        <v>13</v>
      </c>
      <c r="D5" s="914" t="s">
        <v>5</v>
      </c>
      <c r="E5" s="211"/>
      <c r="F5" s="125">
        <v>2021</v>
      </c>
      <c r="G5" s="70">
        <v>35</v>
      </c>
      <c r="H5" s="55">
        <v>22</v>
      </c>
      <c r="I5" s="110">
        <v>13</v>
      </c>
      <c r="J5" s="70">
        <v>44</v>
      </c>
      <c r="K5" s="55">
        <v>2</v>
      </c>
      <c r="L5" s="110">
        <v>42</v>
      </c>
      <c r="M5" s="70">
        <v>8012</v>
      </c>
      <c r="N5" s="55">
        <v>8468</v>
      </c>
      <c r="O5" s="70">
        <v>1302</v>
      </c>
      <c r="P5" s="110">
        <v>791</v>
      </c>
    </row>
    <row r="6" spans="1:16" x14ac:dyDescent="0.25">
      <c r="A6" s="923" t="s">
        <v>259</v>
      </c>
      <c r="B6" s="1096">
        <v>2</v>
      </c>
      <c r="C6" s="1097">
        <v>42</v>
      </c>
      <c r="D6" s="915" t="s">
        <v>5</v>
      </c>
      <c r="E6" s="254"/>
      <c r="F6" s="125">
        <v>2022</v>
      </c>
      <c r="G6" s="212">
        <v>35</v>
      </c>
      <c r="H6" s="58">
        <v>22</v>
      </c>
      <c r="I6" s="160">
        <v>13</v>
      </c>
      <c r="J6" s="212">
        <v>44</v>
      </c>
      <c r="K6" s="58">
        <v>2</v>
      </c>
      <c r="L6" s="160">
        <v>42</v>
      </c>
      <c r="M6" s="212">
        <v>8027</v>
      </c>
      <c r="N6" s="58">
        <v>8486</v>
      </c>
      <c r="O6" s="212">
        <v>1258</v>
      </c>
      <c r="P6" s="160">
        <v>805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37</v>
      </c>
      <c r="H7" s="94">
        <v>24</v>
      </c>
      <c r="I7" s="169">
        <v>13</v>
      </c>
      <c r="J7" s="167"/>
      <c r="K7" s="94"/>
      <c r="L7" s="169"/>
      <c r="M7" s="167">
        <v>9163</v>
      </c>
      <c r="N7" s="94">
        <v>8801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22</v>
      </c>
      <c r="C11" s="918">
        <f>IF(ISBLANK(C5),"",C5)</f>
        <v>13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42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96.5</v>
      </c>
      <c r="C5" s="611">
        <v>95.9</v>
      </c>
      <c r="D5" s="945">
        <v>97.1</v>
      </c>
      <c r="E5" s="610"/>
      <c r="F5" s="611"/>
      <c r="G5" s="945"/>
      <c r="H5" s="610"/>
      <c r="I5" s="611"/>
      <c r="J5" s="945"/>
      <c r="K5" s="610">
        <v>2339</v>
      </c>
      <c r="L5" s="611">
        <v>1230</v>
      </c>
      <c r="M5" s="945">
        <v>1109</v>
      </c>
      <c r="N5" s="610">
        <v>99.6</v>
      </c>
      <c r="O5" s="611">
        <v>101.4</v>
      </c>
      <c r="P5" s="945">
        <v>97.6</v>
      </c>
      <c r="Q5" s="610">
        <v>0.3</v>
      </c>
      <c r="R5" s="611">
        <v>0.3</v>
      </c>
      <c r="S5" s="945">
        <v>0.2</v>
      </c>
    </row>
    <row r="6" spans="1:19" x14ac:dyDescent="0.25">
      <c r="A6" s="286">
        <v>2021</v>
      </c>
      <c r="B6" s="457">
        <v>96.4</v>
      </c>
      <c r="C6" s="458">
        <v>96.6</v>
      </c>
      <c r="D6" s="976">
        <v>96.3</v>
      </c>
      <c r="E6" s="457">
        <v>162</v>
      </c>
      <c r="F6" s="458">
        <v>111</v>
      </c>
      <c r="G6" s="976">
        <v>51</v>
      </c>
      <c r="H6" s="457">
        <v>511</v>
      </c>
      <c r="I6" s="458">
        <v>251</v>
      </c>
      <c r="J6" s="976">
        <v>260</v>
      </c>
      <c r="K6" s="457">
        <v>2340</v>
      </c>
      <c r="L6" s="458">
        <v>1194</v>
      </c>
      <c r="M6" s="976">
        <v>1146</v>
      </c>
      <c r="N6" s="457">
        <v>101.4</v>
      </c>
      <c r="O6" s="458">
        <v>101.7</v>
      </c>
      <c r="P6" s="976">
        <v>101.1</v>
      </c>
      <c r="Q6" s="457">
        <v>0.6</v>
      </c>
      <c r="R6" s="458">
        <v>0.3</v>
      </c>
      <c r="S6" s="976">
        <v>0.9</v>
      </c>
    </row>
    <row r="7" spans="1:19" x14ac:dyDescent="0.25">
      <c r="A7" s="286">
        <v>2022</v>
      </c>
      <c r="B7" s="601">
        <v>95.7</v>
      </c>
      <c r="C7" s="612">
        <v>95.5</v>
      </c>
      <c r="D7" s="980">
        <v>96</v>
      </c>
      <c r="E7" s="601">
        <v>158</v>
      </c>
      <c r="F7" s="612">
        <v>110</v>
      </c>
      <c r="G7" s="980">
        <v>48</v>
      </c>
      <c r="H7" s="601">
        <v>495</v>
      </c>
      <c r="I7" s="612">
        <v>243</v>
      </c>
      <c r="J7" s="980">
        <v>252</v>
      </c>
      <c r="K7" s="601">
        <v>2269</v>
      </c>
      <c r="L7" s="612">
        <v>1134</v>
      </c>
      <c r="M7" s="980">
        <v>1135</v>
      </c>
      <c r="N7" s="601">
        <v>98.1</v>
      </c>
      <c r="O7" s="612">
        <v>96.3</v>
      </c>
      <c r="P7" s="980">
        <v>99.9</v>
      </c>
      <c r="Q7" s="601">
        <v>0.2</v>
      </c>
      <c r="R7" s="612">
        <v>0.3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175</v>
      </c>
      <c r="F8" s="981">
        <v>119</v>
      </c>
      <c r="G8" s="979">
        <v>56</v>
      </c>
      <c r="H8" s="947">
        <v>551</v>
      </c>
      <c r="I8" s="981">
        <v>266</v>
      </c>
      <c r="J8" s="979">
        <v>285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19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1.3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88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12461448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49828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978</v>
      </c>
      <c r="C5" s="616">
        <v>657</v>
      </c>
      <c r="D5" s="616">
        <v>321</v>
      </c>
      <c r="E5" s="599">
        <v>6988</v>
      </c>
      <c r="F5" s="616">
        <v>3525</v>
      </c>
      <c r="G5" s="945">
        <v>3463</v>
      </c>
      <c r="H5" s="616">
        <v>3261</v>
      </c>
      <c r="I5" s="616">
        <v>1485</v>
      </c>
      <c r="J5" s="616">
        <v>1776</v>
      </c>
      <c r="K5" s="217">
        <f>SUM(B5,E5,H5)</f>
        <v>11227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812</v>
      </c>
      <c r="C6" s="612">
        <v>566</v>
      </c>
      <c r="D6" s="946">
        <v>246</v>
      </c>
      <c r="E6" s="601">
        <v>6766</v>
      </c>
      <c r="F6" s="612">
        <v>3369</v>
      </c>
      <c r="G6" s="946">
        <v>3397</v>
      </c>
      <c r="H6" s="601">
        <v>3304</v>
      </c>
      <c r="I6" s="612">
        <v>1477</v>
      </c>
      <c r="J6" s="612">
        <v>1827</v>
      </c>
      <c r="K6" s="218">
        <f>SUM(B6,E6,H6)</f>
        <v>10882</v>
      </c>
      <c r="M6" s="105" t="s">
        <v>284</v>
      </c>
      <c r="N6" s="171">
        <f>IF(ISBLANK(J7),"",J7)</f>
        <v>1772</v>
      </c>
      <c r="O6" s="80">
        <f>IF(ISBLANK(I7),"",I7)</f>
        <v>1524</v>
      </c>
      <c r="P6" s="211"/>
    </row>
    <row r="7" spans="1:17" ht="24.75" x14ac:dyDescent="0.25">
      <c r="A7" s="218">
        <v>2023</v>
      </c>
      <c r="B7" s="601">
        <v>825</v>
      </c>
      <c r="C7" s="612">
        <v>568</v>
      </c>
      <c r="D7" s="946">
        <v>257</v>
      </c>
      <c r="E7" s="601">
        <v>6636</v>
      </c>
      <c r="F7" s="612">
        <v>3293</v>
      </c>
      <c r="G7" s="946">
        <v>3343</v>
      </c>
      <c r="H7" s="601">
        <v>3296</v>
      </c>
      <c r="I7" s="612">
        <v>1524</v>
      </c>
      <c r="J7" s="612">
        <v>1772</v>
      </c>
      <c r="K7" s="218">
        <f>SUM(B7,E7,H7)</f>
        <v>10757</v>
      </c>
      <c r="M7" s="106" t="s">
        <v>285</v>
      </c>
      <c r="N7" s="220">
        <f>IF(ISBLANK(G7),"",G7)</f>
        <v>3343</v>
      </c>
      <c r="O7" s="107">
        <f>IF(ISBLANK(F7),"",F7)</f>
        <v>3293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257</v>
      </c>
      <c r="O8" s="83">
        <f>IF(ISBLANK(C7),"",C7)</f>
        <v>568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1772</v>
      </c>
      <c r="O13" s="80">
        <f>IF(ISBLANK(I7),"",I7)</f>
        <v>1524</v>
      </c>
      <c r="P13" s="211"/>
    </row>
    <row r="14" spans="1:17" ht="27.75" customHeight="1" x14ac:dyDescent="0.25">
      <c r="M14" s="106" t="s">
        <v>515</v>
      </c>
      <c r="N14" s="220">
        <f>IF(ISBLANK(G7),"",G7)</f>
        <v>3343</v>
      </c>
      <c r="O14" s="107">
        <f>IF(ISBLANK(F7),"",F7)</f>
        <v>3293</v>
      </c>
      <c r="P14" s="211"/>
    </row>
    <row r="15" spans="1:17" ht="26.25" customHeight="1" x14ac:dyDescent="0.25">
      <c r="M15" s="108" t="s">
        <v>516</v>
      </c>
      <c r="N15" s="170">
        <f>IF(ISBLANK(D7),"",D7)</f>
        <v>257</v>
      </c>
      <c r="O15" s="83">
        <f>IF(ISBLANK(C7),"",C7)</f>
        <v>568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304</v>
      </c>
      <c r="C21" s="616">
        <v>217</v>
      </c>
      <c r="D21" s="616">
        <v>87</v>
      </c>
      <c r="E21" s="599">
        <v>1746</v>
      </c>
      <c r="F21" s="616">
        <v>870</v>
      </c>
      <c r="G21" s="945">
        <v>876</v>
      </c>
      <c r="H21" s="616">
        <v>786</v>
      </c>
      <c r="I21" s="616">
        <v>319</v>
      </c>
      <c r="J21" s="616">
        <v>467</v>
      </c>
      <c r="K21" s="217">
        <f>SUM(B21,E21,H21)</f>
        <v>2836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297</v>
      </c>
      <c r="C22" s="1028">
        <v>196</v>
      </c>
      <c r="D22" s="980">
        <v>101</v>
      </c>
      <c r="E22" s="1034">
        <v>1772</v>
      </c>
      <c r="F22" s="1028">
        <v>887</v>
      </c>
      <c r="G22" s="980">
        <v>885</v>
      </c>
      <c r="H22" s="1034">
        <v>751</v>
      </c>
      <c r="I22" s="1028">
        <v>340</v>
      </c>
      <c r="J22" s="1028">
        <v>411</v>
      </c>
      <c r="K22" s="218">
        <f>SUM(B22,E22,H22)</f>
        <v>2820</v>
      </c>
      <c r="M22" s="105" t="s">
        <v>284</v>
      </c>
      <c r="N22" s="171">
        <f>IF(ISBLANK(J23),"",J23)</f>
        <v>439</v>
      </c>
      <c r="O22" s="80">
        <f>IF(ISBLANK(I23),"",I23)</f>
        <v>335</v>
      </c>
      <c r="P22" s="211"/>
    </row>
    <row r="23" spans="1:17" ht="24.75" x14ac:dyDescent="0.25">
      <c r="A23" s="218">
        <v>2022</v>
      </c>
      <c r="B23" s="1034">
        <v>343</v>
      </c>
      <c r="C23" s="1028">
        <v>232</v>
      </c>
      <c r="D23" s="980">
        <v>111</v>
      </c>
      <c r="E23" s="1034">
        <v>1741</v>
      </c>
      <c r="F23" s="1028">
        <v>879</v>
      </c>
      <c r="G23" s="980">
        <v>862</v>
      </c>
      <c r="H23" s="1034">
        <v>774</v>
      </c>
      <c r="I23" s="1028">
        <v>335</v>
      </c>
      <c r="J23" s="1028">
        <v>439</v>
      </c>
      <c r="K23" s="218">
        <f>SUM(B23,E23,H23)</f>
        <v>2858</v>
      </c>
      <c r="M23" s="106" t="s">
        <v>285</v>
      </c>
      <c r="N23" s="220">
        <f>IF(ISBLANK(G23),"",G23)</f>
        <v>862</v>
      </c>
      <c r="O23" s="107">
        <f>IF(ISBLANK(F23),"",F23)</f>
        <v>879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111</v>
      </c>
      <c r="O24" s="109">
        <f>IF(ISBLANK(C23),"",C23)</f>
        <v>232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439</v>
      </c>
      <c r="O29" s="80">
        <f>IF(ISBLANK(I23),"",I23)</f>
        <v>335</v>
      </c>
      <c r="P29" s="211"/>
    </row>
    <row r="30" spans="1:17" ht="27.75" customHeight="1" x14ac:dyDescent="0.25">
      <c r="M30" s="106" t="s">
        <v>515</v>
      </c>
      <c r="N30" s="220">
        <f>IF(ISBLANK(G23),"",G23)</f>
        <v>862</v>
      </c>
      <c r="O30" s="107">
        <f>IF(ISBLANK(F23),"",F23)</f>
        <v>879</v>
      </c>
      <c r="P30" s="211"/>
    </row>
    <row r="31" spans="1:17" ht="27.75" customHeight="1" x14ac:dyDescent="0.25">
      <c r="M31" s="108" t="s">
        <v>516</v>
      </c>
      <c r="N31" s="221">
        <f>IF(ISBLANK(D23),"",D23)</f>
        <v>111</v>
      </c>
      <c r="O31" s="109">
        <f>IF(ISBLANK(C23),"",C23)</f>
        <v>232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3306305</v>
      </c>
      <c r="D5" s="253"/>
    </row>
    <row r="6" spans="1:4" ht="30" x14ac:dyDescent="0.25">
      <c r="A6" s="686" t="s">
        <v>474</v>
      </c>
      <c r="B6" s="617">
        <v>9155143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0.7</v>
      </c>
      <c r="J5" s="611">
        <v>1.1000000000000001</v>
      </c>
      <c r="K5" s="945">
        <v>0.3</v>
      </c>
      <c r="L5" s="610"/>
      <c r="M5" s="611"/>
      <c r="N5" s="945"/>
    </row>
    <row r="6" spans="1:14" x14ac:dyDescent="0.25">
      <c r="A6" s="286">
        <v>2021</v>
      </c>
      <c r="B6" s="457">
        <v>19</v>
      </c>
      <c r="C6" s="457"/>
      <c r="D6" s="458"/>
      <c r="E6" s="976"/>
      <c r="F6" s="457">
        <v>115</v>
      </c>
      <c r="G6" s="458">
        <v>71</v>
      </c>
      <c r="H6" s="976">
        <v>44</v>
      </c>
      <c r="I6" s="457">
        <v>0.9</v>
      </c>
      <c r="J6" s="458">
        <v>1.1000000000000001</v>
      </c>
      <c r="K6" s="976">
        <v>0.7</v>
      </c>
      <c r="L6" s="457"/>
      <c r="M6" s="458"/>
      <c r="N6" s="976"/>
    </row>
    <row r="7" spans="1:14" x14ac:dyDescent="0.25">
      <c r="A7" s="286">
        <v>2022</v>
      </c>
      <c r="B7" s="601">
        <v>19</v>
      </c>
      <c r="C7" s="601"/>
      <c r="D7" s="612"/>
      <c r="E7" s="980"/>
      <c r="F7" s="601">
        <v>93</v>
      </c>
      <c r="G7" s="612">
        <v>58</v>
      </c>
      <c r="H7" s="980">
        <v>35</v>
      </c>
      <c r="I7" s="601">
        <v>1.3</v>
      </c>
      <c r="J7" s="612">
        <v>1.3</v>
      </c>
      <c r="K7" s="980">
        <v>1.3</v>
      </c>
      <c r="L7" s="601"/>
      <c r="M7" s="612"/>
      <c r="N7" s="980"/>
    </row>
    <row r="8" spans="1:14" x14ac:dyDescent="0.25">
      <c r="A8" s="219">
        <v>2023</v>
      </c>
      <c r="B8" s="947">
        <v>19</v>
      </c>
      <c r="C8" s="947"/>
      <c r="D8" s="981"/>
      <c r="E8" s="979"/>
      <c r="F8" s="947">
        <v>88</v>
      </c>
      <c r="G8" s="981">
        <v>59</v>
      </c>
      <c r="H8" s="979">
        <v>29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354</v>
      </c>
      <c r="C5" s="207">
        <v>359</v>
      </c>
      <c r="G5" s="113"/>
      <c r="H5" s="174" t="s">
        <v>586</v>
      </c>
      <c r="I5" s="207">
        <v>315</v>
      </c>
      <c r="J5" s="207">
        <v>315</v>
      </c>
    </row>
    <row r="6" spans="1:13" ht="15" customHeight="1" x14ac:dyDescent="0.25">
      <c r="A6" s="175" t="s">
        <v>587</v>
      </c>
      <c r="B6" s="208">
        <v>2632</v>
      </c>
      <c r="C6" s="208">
        <v>677</v>
      </c>
      <c r="G6" s="113"/>
      <c r="H6" s="175" t="s">
        <v>587</v>
      </c>
      <c r="I6" s="208">
        <v>733</v>
      </c>
      <c r="J6" s="208">
        <v>421</v>
      </c>
    </row>
    <row r="7" spans="1:13" ht="15" customHeight="1" x14ac:dyDescent="0.25">
      <c r="A7" s="175" t="s">
        <v>588</v>
      </c>
      <c r="B7" s="208">
        <v>10738</v>
      </c>
      <c r="C7" s="208">
        <v>3447</v>
      </c>
      <c r="G7" s="113"/>
      <c r="H7" s="175" t="s">
        <v>588</v>
      </c>
      <c r="I7" s="208">
        <v>4207</v>
      </c>
      <c r="J7" s="208">
        <v>1151</v>
      </c>
    </row>
    <row r="8" spans="1:13" ht="15" customHeight="1" x14ac:dyDescent="0.25">
      <c r="A8" s="175" t="s">
        <v>589</v>
      </c>
      <c r="B8" s="208">
        <v>19944</v>
      </c>
      <c r="C8" s="208">
        <v>13857</v>
      </c>
      <c r="G8" s="113"/>
      <c r="H8" s="175" t="s">
        <v>589</v>
      </c>
      <c r="I8" s="208">
        <v>15342</v>
      </c>
      <c r="J8" s="208">
        <v>10099</v>
      </c>
    </row>
    <row r="9" spans="1:13" ht="15" customHeight="1" x14ac:dyDescent="0.25">
      <c r="A9" s="175" t="s">
        <v>590</v>
      </c>
      <c r="B9" s="208">
        <v>57696</v>
      </c>
      <c r="C9" s="208">
        <v>62866</v>
      </c>
      <c r="G9" s="113"/>
      <c r="H9" s="175" t="s">
        <v>590</v>
      </c>
      <c r="I9" s="208">
        <v>56876</v>
      </c>
      <c r="J9" s="208">
        <v>60258</v>
      </c>
    </row>
    <row r="10" spans="1:13" ht="15" customHeight="1" x14ac:dyDescent="0.25">
      <c r="A10" s="175" t="s">
        <v>591</v>
      </c>
      <c r="B10" s="208">
        <v>7537</v>
      </c>
      <c r="C10" s="208">
        <v>9525</v>
      </c>
      <c r="G10" s="113"/>
      <c r="H10" s="175" t="s">
        <v>591</v>
      </c>
      <c r="I10" s="208">
        <v>8390</v>
      </c>
      <c r="J10" s="208">
        <v>8539</v>
      </c>
    </row>
    <row r="11" spans="1:13" ht="15" customHeight="1" x14ac:dyDescent="0.25">
      <c r="A11" s="176" t="s">
        <v>592</v>
      </c>
      <c r="B11" s="209">
        <v>17118</v>
      </c>
      <c r="C11" s="209">
        <v>17291</v>
      </c>
      <c r="G11" s="113"/>
      <c r="H11" s="176" t="s">
        <v>592</v>
      </c>
      <c r="I11" s="209">
        <v>25777</v>
      </c>
      <c r="J11" s="209">
        <v>21981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354</v>
      </c>
      <c r="C17" s="178">
        <f>IF(ISBLANK(C5),"0",C5)</f>
        <v>359</v>
      </c>
      <c r="G17" s="113"/>
      <c r="H17" s="174" t="s">
        <v>586</v>
      </c>
      <c r="I17" s="177">
        <f>IF(ISBLANK(I5),"0",I5)</f>
        <v>315</v>
      </c>
      <c r="J17" s="178">
        <f>IF(ISBLANK(J5),"0",J5)</f>
        <v>315</v>
      </c>
    </row>
    <row r="18" spans="1:13" ht="15" customHeight="1" x14ac:dyDescent="0.25">
      <c r="A18" s="175" t="s">
        <v>587</v>
      </c>
      <c r="B18" s="179">
        <f t="shared" ref="B18:C18" si="0">IF(ISBLANK(B6),"0",B6)</f>
        <v>2632</v>
      </c>
      <c r="C18" s="180">
        <f t="shared" si="0"/>
        <v>677</v>
      </c>
      <c r="G18" s="113"/>
      <c r="H18" s="175" t="s">
        <v>587</v>
      </c>
      <c r="I18" s="179">
        <f t="shared" ref="I18:J18" si="1">IF(ISBLANK(I6),"0",I6)</f>
        <v>733</v>
      </c>
      <c r="J18" s="180">
        <f t="shared" si="1"/>
        <v>421</v>
      </c>
    </row>
    <row r="19" spans="1:13" ht="15" customHeight="1" x14ac:dyDescent="0.25">
      <c r="A19" s="175" t="s">
        <v>588</v>
      </c>
      <c r="B19" s="179">
        <f t="shared" ref="B19:C19" si="2">IF(ISBLANK(B7),"0",B7)</f>
        <v>10738</v>
      </c>
      <c r="C19" s="180">
        <f t="shared" si="2"/>
        <v>3447</v>
      </c>
      <c r="G19" s="113"/>
      <c r="H19" s="175" t="s">
        <v>588</v>
      </c>
      <c r="I19" s="179">
        <f t="shared" ref="I19:J19" si="3">IF(ISBLANK(I7),"0",I7)</f>
        <v>4207</v>
      </c>
      <c r="J19" s="180">
        <f t="shared" si="3"/>
        <v>1151</v>
      </c>
    </row>
    <row r="20" spans="1:13" ht="15" customHeight="1" x14ac:dyDescent="0.25">
      <c r="A20" s="175" t="s">
        <v>589</v>
      </c>
      <c r="B20" s="179">
        <f t="shared" ref="B20:C20" si="4">IF(ISBLANK(B8),"0",B8)</f>
        <v>19944</v>
      </c>
      <c r="C20" s="180">
        <f t="shared" si="4"/>
        <v>13857</v>
      </c>
      <c r="G20" s="113"/>
      <c r="H20" s="175" t="s">
        <v>589</v>
      </c>
      <c r="I20" s="179">
        <f t="shared" ref="I20:J20" si="5">IF(ISBLANK(I8),"0",I8)</f>
        <v>15342</v>
      </c>
      <c r="J20" s="180">
        <f t="shared" si="5"/>
        <v>10099</v>
      </c>
    </row>
    <row r="21" spans="1:13" ht="15" customHeight="1" x14ac:dyDescent="0.25">
      <c r="A21" s="175" t="s">
        <v>590</v>
      </c>
      <c r="B21" s="179">
        <f t="shared" ref="B21:C21" si="6">IF(ISBLANK(B9),"0",B9)</f>
        <v>57696</v>
      </c>
      <c r="C21" s="180">
        <f t="shared" si="6"/>
        <v>62866</v>
      </c>
      <c r="G21" s="113"/>
      <c r="H21" s="175" t="s">
        <v>590</v>
      </c>
      <c r="I21" s="179">
        <f t="shared" ref="I21:J21" si="7">IF(ISBLANK(I9),"0",I9)</f>
        <v>56876</v>
      </c>
      <c r="J21" s="180">
        <f t="shared" si="7"/>
        <v>60258</v>
      </c>
    </row>
    <row r="22" spans="1:13" ht="15" customHeight="1" x14ac:dyDescent="0.25">
      <c r="A22" s="175" t="s">
        <v>591</v>
      </c>
      <c r="B22" s="179">
        <f t="shared" ref="B22:C22" si="8">IF(ISBLANK(B10),"0",B10)</f>
        <v>7537</v>
      </c>
      <c r="C22" s="180">
        <f t="shared" si="8"/>
        <v>9525</v>
      </c>
      <c r="G22" s="113"/>
      <c r="H22" s="175" t="s">
        <v>591</v>
      </c>
      <c r="I22" s="179">
        <f t="shared" ref="I22:J22" si="9">IF(ISBLANK(I10),"0",I10)</f>
        <v>8390</v>
      </c>
      <c r="J22" s="180">
        <f t="shared" si="9"/>
        <v>8539</v>
      </c>
    </row>
    <row r="23" spans="1:13" ht="15" customHeight="1" x14ac:dyDescent="0.25">
      <c r="A23" s="176" t="s">
        <v>592</v>
      </c>
      <c r="B23" s="181">
        <f t="shared" ref="B23:C23" si="10">IF(ISBLANK(B11),"0",B11)</f>
        <v>17118</v>
      </c>
      <c r="C23" s="182">
        <f t="shared" si="10"/>
        <v>17291</v>
      </c>
      <c r="G23" s="113"/>
      <c r="H23" s="176" t="s">
        <v>592</v>
      </c>
      <c r="I23" s="181">
        <f t="shared" ref="I23:J23" si="11">IF(ISBLANK(I11),"0",I11)</f>
        <v>25777</v>
      </c>
      <c r="J23" s="182">
        <f t="shared" si="11"/>
        <v>21981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0.30512243684224138</v>
      </c>
      <c r="C29" s="184">
        <f>C17/SUM(C17:C23)*100</f>
        <v>0.33233970857788231</v>
      </c>
      <c r="D29" s="253"/>
      <c r="E29" s="253"/>
      <c r="G29" s="113"/>
      <c r="H29" s="174" t="s">
        <v>593</v>
      </c>
      <c r="I29" s="184">
        <f>I17/SUM(I17:I23)*100</f>
        <v>0.28215693299892514</v>
      </c>
      <c r="J29" s="184">
        <f>J17/SUM(J17:J23)*100</f>
        <v>0.30652757775096334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2.2685939371999413</v>
      </c>
      <c r="C30" s="185">
        <f>C18/SUM(C17:C23)*100</f>
        <v>0.6267241858140008</v>
      </c>
      <c r="D30" s="253"/>
      <c r="E30" s="253"/>
      <c r="G30" s="113"/>
      <c r="H30" s="175" t="s">
        <v>594</v>
      </c>
      <c r="I30" s="185">
        <f>I18/SUM(I17:I23)*100</f>
        <v>0.65657470440702259</v>
      </c>
      <c r="J30" s="185">
        <f>J18/SUM(J17:J23)*100</f>
        <v>0.40967654042271606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9.2553805842146541</v>
      </c>
      <c r="C31" s="185">
        <f>C19/SUM(C17:C23)*100</f>
        <v>3.1910166447575494</v>
      </c>
      <c r="D31" s="253"/>
      <c r="E31" s="253"/>
      <c r="G31" s="113"/>
      <c r="H31" s="175" t="s">
        <v>595</v>
      </c>
      <c r="I31" s="185">
        <f>I19/SUM(I17:I23)*100</f>
        <v>3.7683625940523111</v>
      </c>
      <c r="J31" s="185">
        <f>J19/SUM(J17:J23)*100</f>
        <v>1.1200420380678058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17.19028779768831</v>
      </c>
      <c r="C32" s="185">
        <f>C20/SUM(C17:C23)*100</f>
        <v>12.827942456166335</v>
      </c>
      <c r="D32" s="253"/>
      <c r="E32" s="253"/>
      <c r="G32" s="113"/>
      <c r="H32" s="175" t="s">
        <v>596</v>
      </c>
      <c r="I32" s="185">
        <f>I20/SUM(I17:I23)*100</f>
        <v>13.742386241490506</v>
      </c>
      <c r="J32" s="185">
        <f>J20/SUM(J17:J23)*100</f>
        <v>9.8273714530380296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49.729785638559207</v>
      </c>
      <c r="C33" s="185">
        <f>C21/SUM(C17:C23)*100</f>
        <v>58.197404232471165</v>
      </c>
      <c r="D33" s="253"/>
      <c r="E33" s="253"/>
      <c r="G33" s="113"/>
      <c r="H33" s="175" t="s">
        <v>597</v>
      </c>
      <c r="I33" s="185">
        <f>I21/SUM(I17:I23)*100</f>
        <v>50.945897527767826</v>
      </c>
      <c r="J33" s="185">
        <f>J21/SUM(J17:J23)*100</f>
        <v>58.637265968627148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6.4963497358191331</v>
      </c>
      <c r="C34" s="185">
        <f>C22/SUM(C17:C23)*100</f>
        <v>8.8176482568365699</v>
      </c>
      <c r="D34" s="253"/>
      <c r="E34" s="253"/>
      <c r="G34" s="113"/>
      <c r="H34" s="175" t="s">
        <v>598</v>
      </c>
      <c r="I34" s="185">
        <f>I22/SUM(I17:I23)*100</f>
        <v>7.5152275170189897</v>
      </c>
      <c r="J34" s="185">
        <f>J22/SUM(J17:J23)*100</f>
        <v>8.3093301156046859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14.754479869676517</v>
      </c>
      <c r="C35" s="186">
        <f>C23/SUM(C17:C23)*100</f>
        <v>16.006924515376497</v>
      </c>
      <c r="D35" s="253"/>
      <c r="E35" s="253"/>
      <c r="G35" s="113"/>
      <c r="H35" s="176" t="s">
        <v>599</v>
      </c>
      <c r="I35" s="186">
        <f>I23/SUM(I17:I23)*100</f>
        <v>23.089394482264421</v>
      </c>
      <c r="J35" s="186">
        <f>J23/SUM(J17:J23)*100</f>
        <v>21.389786306488652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0.30512243684224138</v>
      </c>
      <c r="C41" s="184">
        <f t="shared" si="12"/>
        <v>0.33233970857788231</v>
      </c>
      <c r="G41" s="113"/>
      <c r="H41" s="174" t="s">
        <v>601</v>
      </c>
      <c r="I41" s="184">
        <f t="shared" ref="I41:J41" si="13">I29</f>
        <v>0.28215693299892514</v>
      </c>
      <c r="J41" s="184">
        <f t="shared" si="13"/>
        <v>0.30652757775096334</v>
      </c>
    </row>
    <row r="42" spans="1:12" x14ac:dyDescent="0.25">
      <c r="A42" s="175" t="s">
        <v>602</v>
      </c>
      <c r="B42" s="185">
        <f t="shared" si="12"/>
        <v>2.2685939371999413</v>
      </c>
      <c r="C42" s="185">
        <f t="shared" si="12"/>
        <v>0.6267241858140008</v>
      </c>
      <c r="G42" s="113"/>
      <c r="H42" s="175" t="s">
        <v>602</v>
      </c>
      <c r="I42" s="185">
        <f t="shared" ref="I42:J42" si="14">I30</f>
        <v>0.65657470440702259</v>
      </c>
      <c r="J42" s="185">
        <f t="shared" si="14"/>
        <v>0.40967654042271606</v>
      </c>
    </row>
    <row r="43" spans="1:12" x14ac:dyDescent="0.25">
      <c r="A43" s="175" t="s">
        <v>603</v>
      </c>
      <c r="B43" s="185">
        <f t="shared" si="12"/>
        <v>9.2553805842146541</v>
      </c>
      <c r="C43" s="185">
        <f t="shared" si="12"/>
        <v>3.1910166447575494</v>
      </c>
      <c r="G43" s="113"/>
      <c r="H43" s="175" t="s">
        <v>603</v>
      </c>
      <c r="I43" s="185">
        <f t="shared" ref="I43:J43" si="15">I31</f>
        <v>3.7683625940523111</v>
      </c>
      <c r="J43" s="185">
        <f t="shared" si="15"/>
        <v>1.1200420380678058</v>
      </c>
    </row>
    <row r="44" spans="1:12" x14ac:dyDescent="0.25">
      <c r="A44" s="175" t="s">
        <v>604</v>
      </c>
      <c r="B44" s="185">
        <f t="shared" si="12"/>
        <v>17.19028779768831</v>
      </c>
      <c r="C44" s="185">
        <f t="shared" si="12"/>
        <v>12.827942456166335</v>
      </c>
      <c r="G44" s="113"/>
      <c r="H44" s="175" t="s">
        <v>604</v>
      </c>
      <c r="I44" s="185">
        <f t="shared" ref="I44:J44" si="16">I32</f>
        <v>13.742386241490506</v>
      </c>
      <c r="J44" s="185">
        <f t="shared" si="16"/>
        <v>9.8273714530380296</v>
      </c>
    </row>
    <row r="45" spans="1:12" x14ac:dyDescent="0.25">
      <c r="A45" s="175" t="s">
        <v>605</v>
      </c>
      <c r="B45" s="185">
        <f t="shared" si="12"/>
        <v>49.729785638559207</v>
      </c>
      <c r="C45" s="185">
        <f t="shared" si="12"/>
        <v>58.197404232471165</v>
      </c>
      <c r="G45" s="113"/>
      <c r="H45" s="175" t="s">
        <v>605</v>
      </c>
      <c r="I45" s="185">
        <f t="shared" ref="I45:J45" si="17">I33</f>
        <v>50.945897527767826</v>
      </c>
      <c r="J45" s="185">
        <f t="shared" si="17"/>
        <v>58.637265968627148</v>
      </c>
    </row>
    <row r="46" spans="1:12" x14ac:dyDescent="0.25">
      <c r="A46" s="175" t="s">
        <v>606</v>
      </c>
      <c r="B46" s="185">
        <f t="shared" si="12"/>
        <v>6.4963497358191331</v>
      </c>
      <c r="C46" s="185">
        <f t="shared" si="12"/>
        <v>8.8176482568365699</v>
      </c>
      <c r="G46" s="113"/>
      <c r="H46" s="175" t="s">
        <v>606</v>
      </c>
      <c r="I46" s="185">
        <f t="shared" ref="I46:J46" si="18">I34</f>
        <v>7.5152275170189897</v>
      </c>
      <c r="J46" s="185">
        <f t="shared" si="18"/>
        <v>8.3093301156046859</v>
      </c>
    </row>
    <row r="47" spans="1:12" x14ac:dyDescent="0.25">
      <c r="A47" s="176" t="s">
        <v>607</v>
      </c>
      <c r="B47" s="186">
        <f t="shared" si="12"/>
        <v>14.754479869676517</v>
      </c>
      <c r="C47" s="186">
        <f t="shared" si="12"/>
        <v>16.006924515376497</v>
      </c>
      <c r="G47" s="113"/>
      <c r="H47" s="176" t="s">
        <v>607</v>
      </c>
      <c r="I47" s="186">
        <f t="shared" ref="I47:J47" si="19">I35</f>
        <v>23.089394482264421</v>
      </c>
      <c r="J47" s="186">
        <f t="shared" si="19"/>
        <v>21.389786306488652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54471</v>
      </c>
      <c r="C5" s="207">
        <v>45053</v>
      </c>
      <c r="D5" s="253"/>
      <c r="E5" s="253"/>
      <c r="F5" s="1003"/>
      <c r="H5" s="174" t="s">
        <v>624</v>
      </c>
      <c r="I5" s="207">
        <v>25183</v>
      </c>
      <c r="J5" s="207">
        <v>19436</v>
      </c>
    </row>
    <row r="6" spans="1:10" ht="15" customHeight="1" x14ac:dyDescent="0.25">
      <c r="A6" s="175" t="s">
        <v>625</v>
      </c>
      <c r="B6" s="208">
        <v>16233</v>
      </c>
      <c r="C6" s="208">
        <v>15795</v>
      </c>
      <c r="D6" s="253"/>
      <c r="E6" s="253"/>
      <c r="F6" s="1003"/>
      <c r="H6" s="175" t="s">
        <v>625</v>
      </c>
      <c r="I6" s="208">
        <v>24367</v>
      </c>
      <c r="J6" s="208">
        <v>24663</v>
      </c>
    </row>
    <row r="7" spans="1:10" ht="15" customHeight="1" x14ac:dyDescent="0.25">
      <c r="A7" s="176" t="s">
        <v>626</v>
      </c>
      <c r="B7" s="209">
        <v>45315</v>
      </c>
      <c r="C7" s="209">
        <v>47174</v>
      </c>
      <c r="D7" s="253"/>
      <c r="E7" s="253"/>
      <c r="F7" s="1003"/>
      <c r="H7" s="175" t="s">
        <v>626</v>
      </c>
      <c r="I7" s="208">
        <v>61695</v>
      </c>
      <c r="J7" s="208">
        <v>58235</v>
      </c>
    </row>
    <row r="8" spans="1:10" x14ac:dyDescent="0.25">
      <c r="D8" s="253"/>
      <c r="E8" s="253"/>
      <c r="F8" s="1003"/>
      <c r="H8" s="176" t="s">
        <v>2351</v>
      </c>
      <c r="I8" s="209">
        <v>395</v>
      </c>
      <c r="J8" s="209">
        <v>430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54471</v>
      </c>
      <c r="C13" s="178">
        <f>IF(ISBLANK(C5),"0",C5)</f>
        <v>45053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16233</v>
      </c>
      <c r="C14" s="180">
        <f t="shared" si="0"/>
        <v>15795</v>
      </c>
      <c r="D14" s="253"/>
      <c r="E14" s="253"/>
      <c r="F14" s="1003"/>
      <c r="H14" s="174" t="s">
        <v>624</v>
      </c>
      <c r="I14" s="177">
        <f>IF(ISBLANK(I5),"0",I5)</f>
        <v>25183</v>
      </c>
      <c r="J14" s="178">
        <f>IF(ISBLANK(J5),"0",J5)</f>
        <v>19436</v>
      </c>
    </row>
    <row r="15" spans="1:10" ht="15" customHeight="1" x14ac:dyDescent="0.25">
      <c r="A15" s="176" t="s">
        <v>626</v>
      </c>
      <c r="B15" s="181">
        <f t="shared" si="0"/>
        <v>45315</v>
      </c>
      <c r="C15" s="182">
        <f t="shared" si="0"/>
        <v>47174</v>
      </c>
      <c r="D15" s="253"/>
      <c r="E15" s="253"/>
      <c r="F15" s="1003"/>
      <c r="H15" s="175" t="s">
        <v>625</v>
      </c>
      <c r="I15" s="179">
        <f t="shared" ref="I15:J15" si="1">IF(ISBLANK(I6),"0",I6)</f>
        <v>24367</v>
      </c>
      <c r="J15" s="180">
        <f t="shared" si="1"/>
        <v>24663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61695</v>
      </c>
      <c r="J16" s="180">
        <f t="shared" si="2"/>
        <v>58235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395</v>
      </c>
      <c r="J17" s="182">
        <f t="shared" si="3"/>
        <v>430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46.95006852325912</v>
      </c>
      <c r="C21" s="184">
        <f>C13/SUM(C13:C15)*100</f>
        <v>41.707244820499525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13.991673777570915</v>
      </c>
      <c r="C22" s="185">
        <f>C14/SUM(C13:C15)*100</f>
        <v>14.62202144007702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39.058257699169964</v>
      </c>
      <c r="C23" s="186">
        <f>C15/SUM(C13:C15)*100</f>
        <v>43.670733739423454</v>
      </c>
      <c r="D23" s="253"/>
      <c r="E23" s="253"/>
      <c r="F23" s="1003"/>
      <c r="H23" s="174" t="s">
        <v>629</v>
      </c>
      <c r="I23" s="184">
        <f>I14/SUM(I14:I17)*100</f>
        <v>22.557327122895018</v>
      </c>
      <c r="J23" s="184">
        <f>J14/SUM(J14:J17)*100</f>
        <v>18.913238098945158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21.826406305983518</v>
      </c>
      <c r="J24" s="185">
        <f>J15/SUM(J14:J17)*100</f>
        <v>23.999649682768283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55.262450734503766</v>
      </c>
      <c r="J25" s="185">
        <f>J16/SUM(J14:J17)*100</f>
        <v>56.668677747070959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0.35381583661769977</v>
      </c>
      <c r="J26" s="186">
        <f>J17/SUM(J14:J17)*100</f>
        <v>0.41843447121560085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46.95006852325912</v>
      </c>
      <c r="C29" s="189">
        <f t="shared" si="4"/>
        <v>41.707244820499525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13.991673777570915</v>
      </c>
      <c r="C30" s="192">
        <f t="shared" si="4"/>
        <v>14.62202144007702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39.058257699169964</v>
      </c>
      <c r="C31" s="195">
        <f t="shared" si="4"/>
        <v>43.670733739423454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22.557327122895018</v>
      </c>
      <c r="J32" s="189">
        <f>J23</f>
        <v>18.913238098945158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21.826406305983518</v>
      </c>
      <c r="J33" s="192">
        <f t="shared" si="5"/>
        <v>23.999649682768283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55.262450734503766</v>
      </c>
      <c r="J34" s="192">
        <f t="shared" si="6"/>
        <v>56.668677747070959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0.35381583661769977</v>
      </c>
      <c r="J35" s="195">
        <f t="shared" si="7"/>
        <v>0.41843447121560085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596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71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250091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420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15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-5.7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74.12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144.4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29</v>
      </c>
      <c r="C5" s="655">
        <v>32</v>
      </c>
      <c r="E5" s="28"/>
      <c r="J5" s="654" t="s">
        <v>542</v>
      </c>
      <c r="K5" s="669">
        <f>IF(ISBLANK(B5),"",B5)</f>
        <v>29</v>
      </c>
      <c r="L5" s="618">
        <f>IF(ISBLANK(C5),"",C5)</f>
        <v>32</v>
      </c>
      <c r="N5" s="28"/>
    </row>
    <row r="6" spans="1:15" x14ac:dyDescent="0.25">
      <c r="A6" s="656" t="s">
        <v>543</v>
      </c>
      <c r="B6" s="657">
        <v>51</v>
      </c>
      <c r="C6" s="657">
        <v>57</v>
      </c>
      <c r="E6" s="44"/>
      <c r="J6" s="656" t="s">
        <v>543</v>
      </c>
      <c r="K6" s="670">
        <f t="shared" ref="K6:K10" si="0">IF(ISBLANK(B6),"",B6)</f>
        <v>51</v>
      </c>
      <c r="L6" s="619">
        <f t="shared" ref="L6:L10" si="1">IF(ISBLANK(C6),"",C6)</f>
        <v>57</v>
      </c>
      <c r="N6" s="44"/>
    </row>
    <row r="7" spans="1:15" x14ac:dyDescent="0.25">
      <c r="A7" s="656" t="s">
        <v>641</v>
      </c>
      <c r="B7" s="657">
        <v>155</v>
      </c>
      <c r="C7" s="657">
        <v>133</v>
      </c>
      <c r="E7" s="44"/>
      <c r="J7" s="656" t="s">
        <v>641</v>
      </c>
      <c r="K7" s="670">
        <f t="shared" si="0"/>
        <v>155</v>
      </c>
      <c r="L7" s="619">
        <f t="shared" si="1"/>
        <v>133</v>
      </c>
      <c r="N7" s="44"/>
    </row>
    <row r="8" spans="1:15" x14ac:dyDescent="0.25">
      <c r="A8" s="650" t="s">
        <v>642</v>
      </c>
      <c r="B8" s="651">
        <v>147</v>
      </c>
      <c r="C8" s="651">
        <v>92</v>
      </c>
      <c r="E8" s="21"/>
      <c r="J8" s="650" t="s">
        <v>642</v>
      </c>
      <c r="K8" s="670">
        <f t="shared" si="0"/>
        <v>147</v>
      </c>
      <c r="L8" s="619">
        <f t="shared" si="1"/>
        <v>92</v>
      </c>
      <c r="N8" s="21"/>
    </row>
    <row r="9" spans="1:15" x14ac:dyDescent="0.25">
      <c r="A9" s="650" t="s">
        <v>643</v>
      </c>
      <c r="B9" s="651">
        <v>191</v>
      </c>
      <c r="C9" s="651">
        <v>93</v>
      </c>
      <c r="E9" s="21"/>
      <c r="J9" s="650" t="s">
        <v>643</v>
      </c>
      <c r="K9" s="670">
        <f t="shared" si="0"/>
        <v>191</v>
      </c>
      <c r="L9" s="619">
        <f t="shared" si="1"/>
        <v>93</v>
      </c>
      <c r="N9" s="21"/>
    </row>
    <row r="10" spans="1:15" x14ac:dyDescent="0.25">
      <c r="A10" s="652" t="s">
        <v>365</v>
      </c>
      <c r="B10" s="653">
        <v>1583</v>
      </c>
      <c r="C10" s="653">
        <v>134</v>
      </c>
      <c r="J10" s="652" t="s">
        <v>365</v>
      </c>
      <c r="K10" s="671">
        <f t="shared" si="0"/>
        <v>1583</v>
      </c>
      <c r="L10" s="620">
        <f t="shared" si="1"/>
        <v>134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1.77</v>
      </c>
      <c r="C15" s="197"/>
      <c r="D15" s="253"/>
      <c r="E15" s="211"/>
      <c r="F15" s="253"/>
      <c r="G15" s="253"/>
      <c r="J15" s="673" t="s">
        <v>488</v>
      </c>
      <c r="K15" s="674">
        <f>B15</f>
        <v>1.77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0.47</v>
      </c>
      <c r="C16" s="197"/>
      <c r="D16" s="253"/>
      <c r="E16" s="254"/>
      <c r="F16" s="253"/>
      <c r="G16" s="253"/>
      <c r="J16" s="675" t="s">
        <v>489</v>
      </c>
      <c r="K16" s="676">
        <f>B16</f>
        <v>0.47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0.81</v>
      </c>
      <c r="C18" s="197"/>
      <c r="D18" s="255"/>
      <c r="E18" s="256"/>
      <c r="F18" s="253"/>
      <c r="G18" s="253"/>
      <c r="J18" s="678" t="s">
        <v>501</v>
      </c>
      <c r="K18" s="674">
        <f>B18</f>
        <v>0.81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</v>
      </c>
      <c r="C19" s="198"/>
      <c r="D19" s="255"/>
      <c r="E19" s="256"/>
      <c r="F19" s="253"/>
      <c r="G19" s="253"/>
      <c r="J19" s="672" t="s">
        <v>502</v>
      </c>
      <c r="K19" s="676">
        <f>B19</f>
        <v>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1.1399999999999999</v>
      </c>
      <c r="C21" s="253"/>
      <c r="D21" s="253"/>
      <c r="E21" s="253"/>
      <c r="F21" s="253"/>
      <c r="G21" s="253"/>
      <c r="J21" s="661" t="s">
        <v>498</v>
      </c>
      <c r="K21" s="679">
        <f>B21</f>
        <v>1.1399999999999999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8</v>
      </c>
      <c r="C32" s="655">
        <v>7</v>
      </c>
      <c r="E32" s="28"/>
      <c r="J32" s="654" t="s">
        <v>542</v>
      </c>
      <c r="K32" s="669">
        <f>IF(ISBLANK(B32),"",B32)</f>
        <v>8</v>
      </c>
      <c r="L32" s="618">
        <f>IF(ISBLANK(C32),"",C32)</f>
        <v>7</v>
      </c>
      <c r="N32" s="28"/>
    </row>
    <row r="33" spans="1:15" x14ac:dyDescent="0.25">
      <c r="A33" s="656" t="s">
        <v>543</v>
      </c>
      <c r="B33" s="657">
        <v>4</v>
      </c>
      <c r="C33" s="657">
        <v>9</v>
      </c>
      <c r="E33" s="44"/>
      <c r="J33" s="656" t="s">
        <v>543</v>
      </c>
      <c r="K33" s="670">
        <f t="shared" ref="K33:K37" si="2">IF(ISBLANK(B33),"",B33)</f>
        <v>4</v>
      </c>
      <c r="L33" s="619">
        <f t="shared" ref="L33:L37" si="3">IF(ISBLANK(C33),"",C33)</f>
        <v>9</v>
      </c>
      <c r="N33" s="44"/>
    </row>
    <row r="34" spans="1:15" x14ac:dyDescent="0.25">
      <c r="A34" s="656" t="s">
        <v>641</v>
      </c>
      <c r="B34" s="657">
        <v>48</v>
      </c>
      <c r="C34" s="657">
        <v>58</v>
      </c>
      <c r="E34" s="44"/>
      <c r="J34" s="656" t="s">
        <v>641</v>
      </c>
      <c r="K34" s="670">
        <f t="shared" si="2"/>
        <v>48</v>
      </c>
      <c r="L34" s="619">
        <f t="shared" si="3"/>
        <v>58</v>
      </c>
      <c r="N34" s="44"/>
    </row>
    <row r="35" spans="1:15" x14ac:dyDescent="0.25">
      <c r="A35" s="650" t="s">
        <v>642</v>
      </c>
      <c r="B35" s="651">
        <v>61</v>
      </c>
      <c r="C35" s="651">
        <v>52</v>
      </c>
      <c r="E35" s="21"/>
      <c r="J35" s="650" t="s">
        <v>642</v>
      </c>
      <c r="K35" s="670">
        <f t="shared" si="2"/>
        <v>61</v>
      </c>
      <c r="L35" s="619">
        <f t="shared" si="3"/>
        <v>52</v>
      </c>
      <c r="N35" s="21"/>
    </row>
    <row r="36" spans="1:15" x14ac:dyDescent="0.25">
      <c r="A36" s="650" t="s">
        <v>643</v>
      </c>
      <c r="B36" s="651">
        <v>95</v>
      </c>
      <c r="C36" s="651">
        <v>52</v>
      </c>
      <c r="E36" s="21"/>
      <c r="J36" s="650" t="s">
        <v>643</v>
      </c>
      <c r="K36" s="670">
        <f t="shared" si="2"/>
        <v>95</v>
      </c>
      <c r="L36" s="619">
        <f t="shared" si="3"/>
        <v>52</v>
      </c>
      <c r="N36" s="21"/>
    </row>
    <row r="37" spans="1:15" x14ac:dyDescent="0.25">
      <c r="A37" s="652" t="s">
        <v>365</v>
      </c>
      <c r="B37" s="653">
        <v>261</v>
      </c>
      <c r="C37" s="653">
        <v>44</v>
      </c>
      <c r="J37" s="652" t="s">
        <v>365</v>
      </c>
      <c r="K37" s="671">
        <f t="shared" si="2"/>
        <v>261</v>
      </c>
      <c r="L37" s="620">
        <f t="shared" si="3"/>
        <v>44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0.41</v>
      </c>
      <c r="C42" s="197"/>
      <c r="D42" s="253"/>
      <c r="E42" s="211"/>
      <c r="F42" s="253"/>
      <c r="G42" s="253"/>
      <c r="J42" s="673" t="s">
        <v>488</v>
      </c>
      <c r="K42" s="674">
        <f>B42</f>
        <v>0.41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</v>
      </c>
      <c r="C43" s="197"/>
      <c r="D43" s="253"/>
      <c r="E43" s="254"/>
      <c r="F43" s="253"/>
      <c r="G43" s="253"/>
      <c r="J43" s="675" t="s">
        <v>489</v>
      </c>
      <c r="K43" s="676">
        <f>B43</f>
        <v>0.2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0.24</v>
      </c>
      <c r="C45" s="197"/>
      <c r="D45" s="255"/>
      <c r="E45" s="256"/>
      <c r="F45" s="253"/>
      <c r="G45" s="253"/>
      <c r="J45" s="678" t="s">
        <v>501</v>
      </c>
      <c r="K45" s="674">
        <f>B45</f>
        <v>0.24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0.48</v>
      </c>
      <c r="C46" s="198"/>
      <c r="D46" s="255"/>
      <c r="E46" s="256"/>
      <c r="F46" s="253"/>
      <c r="G46" s="253"/>
      <c r="J46" s="672" t="s">
        <v>502</v>
      </c>
      <c r="K46" s="676">
        <f>B46</f>
        <v>0.48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0.31</v>
      </c>
      <c r="C48" s="253"/>
      <c r="D48" s="253"/>
      <c r="E48" s="253"/>
      <c r="F48" s="253"/>
      <c r="G48" s="253"/>
      <c r="J48" s="661" t="s">
        <v>498</v>
      </c>
      <c r="K48" s="679">
        <f>B48</f>
        <v>0.31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3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108679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132485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220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24742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3</v>
      </c>
      <c r="C4" s="643">
        <v>84180</v>
      </c>
      <c r="D4" s="643">
        <v>1</v>
      </c>
      <c r="E4" s="643">
        <v>23616</v>
      </c>
      <c r="F4" s="643">
        <v>2</v>
      </c>
      <c r="G4" s="643">
        <v>95</v>
      </c>
      <c r="H4" s="643">
        <v>14481</v>
      </c>
      <c r="I4" s="253"/>
      <c r="J4" s="253"/>
      <c r="K4" s="253"/>
    </row>
    <row r="5" spans="1:11" x14ac:dyDescent="0.25">
      <c r="A5" s="767">
        <v>2021</v>
      </c>
      <c r="B5" s="602">
        <v>3</v>
      </c>
      <c r="C5" s="602">
        <v>152829</v>
      </c>
      <c r="D5" s="602">
        <v>1</v>
      </c>
      <c r="E5" s="602">
        <v>34474</v>
      </c>
      <c r="F5" s="602">
        <v>2</v>
      </c>
      <c r="G5" s="602">
        <v>182</v>
      </c>
      <c r="H5" s="602">
        <v>31178</v>
      </c>
      <c r="I5" s="253"/>
      <c r="J5" s="253"/>
      <c r="K5" s="253"/>
    </row>
    <row r="6" spans="1:11" x14ac:dyDescent="0.25">
      <c r="A6" s="481">
        <v>2022</v>
      </c>
      <c r="B6" s="617">
        <v>3</v>
      </c>
      <c r="C6" s="617">
        <v>108679</v>
      </c>
      <c r="D6" s="617">
        <v>1</v>
      </c>
      <c r="E6" s="617">
        <v>132485</v>
      </c>
      <c r="F6" s="617">
        <v>2</v>
      </c>
      <c r="G6" s="617">
        <v>220</v>
      </c>
      <c r="H6" s="617">
        <v>24742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1434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5.7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3.6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69.900000000000006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1.07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26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10.4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63.4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22035568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88110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7.8</v>
      </c>
      <c r="D4" s="600">
        <v>79.2</v>
      </c>
      <c r="E4" s="600">
        <v>8.5399999999999991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10</v>
      </c>
      <c r="C5" s="602">
        <v>4.5</v>
      </c>
      <c r="D5" s="751">
        <v>85.4</v>
      </c>
      <c r="E5" s="751">
        <v>0.81</v>
      </c>
      <c r="G5" s="647" t="s">
        <v>446</v>
      </c>
      <c r="H5" s="648">
        <f>IF(ISBLANK(B4),"",B4)</f>
        <v>2</v>
      </c>
      <c r="I5" s="648">
        <f>IF(ISBLANK(B5),"",B5)</f>
        <v>10</v>
      </c>
      <c r="J5" s="649">
        <f>IF(ISBLANK(B6),"",B6)</f>
        <v>2</v>
      </c>
      <c r="K5" s="569"/>
    </row>
    <row r="6" spans="1:11" x14ac:dyDescent="0.25">
      <c r="A6" s="218">
        <v>2022</v>
      </c>
      <c r="B6" s="601">
        <v>2</v>
      </c>
      <c r="C6" s="602">
        <v>0.9</v>
      </c>
      <c r="D6" s="959">
        <v>69.900000000000006</v>
      </c>
      <c r="E6" s="959">
        <v>1.07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7.8</v>
      </c>
      <c r="I9" s="648">
        <f>IF(ISBLANK(C5),"",C5)</f>
        <v>4.5</v>
      </c>
      <c r="J9" s="649">
        <f>IF(ISBLANK(C6),"",C6)</f>
        <v>0.9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1337</v>
      </c>
      <c r="C4" s="643">
        <v>5.2</v>
      </c>
      <c r="D4" s="643">
        <v>0.9</v>
      </c>
      <c r="E4" s="643">
        <v>0.15</v>
      </c>
      <c r="F4" s="643">
        <v>0.5</v>
      </c>
      <c r="G4" s="643">
        <v>3.8</v>
      </c>
      <c r="H4" s="1066"/>
      <c r="I4" s="253"/>
      <c r="J4" s="253"/>
      <c r="K4" s="253"/>
    </row>
    <row r="5" spans="1:11" x14ac:dyDescent="0.25">
      <c r="A5" s="480">
        <v>2021</v>
      </c>
      <c r="B5" s="602">
        <v>1382</v>
      </c>
      <c r="C5" s="602">
        <v>5.5</v>
      </c>
      <c r="D5" s="602">
        <v>1</v>
      </c>
      <c r="E5" s="602">
        <v>0.16</v>
      </c>
      <c r="F5" s="602">
        <v>0.5</v>
      </c>
      <c r="G5" s="602">
        <v>3.7</v>
      </c>
      <c r="H5" s="1066"/>
      <c r="I5" s="253"/>
      <c r="J5" s="253"/>
      <c r="K5" s="253"/>
    </row>
    <row r="6" spans="1:11" x14ac:dyDescent="0.25">
      <c r="A6" s="360">
        <v>2022</v>
      </c>
      <c r="B6" s="602">
        <v>1434</v>
      </c>
      <c r="C6" s="602">
        <v>5.7</v>
      </c>
      <c r="D6" s="602">
        <v>0.9</v>
      </c>
      <c r="E6" s="602">
        <v>0.18</v>
      </c>
      <c r="F6" s="602">
        <v>0.8</v>
      </c>
      <c r="G6" s="602">
        <v>3.6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57.6</v>
      </c>
      <c r="D5" s="602">
        <v>12</v>
      </c>
      <c r="E5" s="602">
        <v>4.7</v>
      </c>
      <c r="F5" s="253"/>
      <c r="G5" s="253"/>
      <c r="H5" s="253"/>
    </row>
    <row r="6" spans="1:8" x14ac:dyDescent="0.25">
      <c r="A6" s="360">
        <v>2021</v>
      </c>
      <c r="B6" s="602">
        <v>97.4</v>
      </c>
      <c r="C6" s="602">
        <v>76.7</v>
      </c>
      <c r="D6" s="602">
        <v>10</v>
      </c>
      <c r="E6" s="602">
        <v>4</v>
      </c>
      <c r="F6" s="253"/>
      <c r="G6" s="253"/>
      <c r="H6" s="253"/>
    </row>
    <row r="7" spans="1:8" x14ac:dyDescent="0.25">
      <c r="A7" s="481">
        <v>2022</v>
      </c>
      <c r="B7" s="1067">
        <v>95</v>
      </c>
      <c r="C7" s="1067">
        <v>63.4</v>
      </c>
      <c r="D7" s="1067">
        <v>26</v>
      </c>
      <c r="E7" s="1067">
        <v>10.4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4</v>
      </c>
    </row>
    <row r="17" spans="1:2" x14ac:dyDescent="0.25">
      <c r="A17" s="633">
        <f t="shared" si="0"/>
        <v>2022</v>
      </c>
      <c r="B17" s="627">
        <f t="shared" si="1"/>
        <v>10.4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38572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15.4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62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622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4025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610880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2443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38470</v>
      </c>
      <c r="C5" s="1034">
        <v>18266</v>
      </c>
      <c r="D5" s="600">
        <v>20204</v>
      </c>
      <c r="G5" s="871" t="s">
        <v>126</v>
      </c>
      <c r="H5" s="637">
        <f>IF(ISBLANK(D7),"",D7)</f>
        <v>20244</v>
      </c>
    </row>
    <row r="6" spans="1:17" x14ac:dyDescent="0.25">
      <c r="A6" s="641">
        <v>2021</v>
      </c>
      <c r="B6" s="1034">
        <v>38520</v>
      </c>
      <c r="C6" s="1034">
        <v>18300</v>
      </c>
      <c r="D6" s="602">
        <v>20220</v>
      </c>
      <c r="G6" s="635" t="s">
        <v>127</v>
      </c>
      <c r="H6" s="623">
        <f>IF(ISBLANK(C7),"",C7)</f>
        <v>18328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38572</v>
      </c>
      <c r="C7" s="1034">
        <v>18328</v>
      </c>
      <c r="D7" s="617">
        <v>20244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20244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18328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133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3.3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0.2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3.1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177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7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126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7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5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17041</v>
      </c>
      <c r="C6" s="55">
        <v>8767</v>
      </c>
      <c r="D6" s="55">
        <v>8274</v>
      </c>
      <c r="E6" s="70">
        <v>18905</v>
      </c>
      <c r="F6" s="55">
        <v>9765</v>
      </c>
      <c r="G6" s="110">
        <v>9140</v>
      </c>
      <c r="H6" s="55">
        <v>9764</v>
      </c>
      <c r="I6" s="55">
        <v>5076</v>
      </c>
      <c r="J6" s="55">
        <v>4688</v>
      </c>
      <c r="K6" s="70">
        <v>43193</v>
      </c>
      <c r="L6" s="55">
        <v>22326</v>
      </c>
      <c r="M6" s="110">
        <v>20867</v>
      </c>
      <c r="N6" s="70">
        <v>41643</v>
      </c>
      <c r="O6" s="55">
        <v>21155</v>
      </c>
      <c r="P6" s="110">
        <v>20488</v>
      </c>
      <c r="Q6" s="70">
        <v>165865</v>
      </c>
      <c r="R6" s="55">
        <v>81555</v>
      </c>
      <c r="S6" s="110">
        <v>84310</v>
      </c>
      <c r="T6" s="70">
        <v>254723</v>
      </c>
      <c r="U6" s="55">
        <v>123355</v>
      </c>
      <c r="V6" s="160">
        <v>131368</v>
      </c>
    </row>
    <row r="7" spans="1:22" x14ac:dyDescent="0.25">
      <c r="A7" s="286">
        <v>2021</v>
      </c>
      <c r="B7" s="167">
        <v>16898</v>
      </c>
      <c r="C7" s="94">
        <v>8670</v>
      </c>
      <c r="D7" s="94">
        <v>8228</v>
      </c>
      <c r="E7" s="167">
        <v>18916</v>
      </c>
      <c r="F7" s="94">
        <v>9758</v>
      </c>
      <c r="G7" s="169">
        <v>9158</v>
      </c>
      <c r="H7" s="94">
        <v>9615</v>
      </c>
      <c r="I7" s="94">
        <v>5021</v>
      </c>
      <c r="J7" s="94">
        <v>4594</v>
      </c>
      <c r="K7" s="167">
        <v>42967</v>
      </c>
      <c r="L7" s="94">
        <v>22161</v>
      </c>
      <c r="M7" s="169">
        <v>20806</v>
      </c>
      <c r="N7" s="167">
        <v>40939</v>
      </c>
      <c r="O7" s="94">
        <v>20822</v>
      </c>
      <c r="P7" s="169">
        <v>20117</v>
      </c>
      <c r="Q7" s="167">
        <v>164227</v>
      </c>
      <c r="R7" s="94">
        <v>80711</v>
      </c>
      <c r="S7" s="169">
        <v>83516</v>
      </c>
      <c r="T7" s="212">
        <v>252655</v>
      </c>
      <c r="U7" s="58">
        <v>122115</v>
      </c>
      <c r="V7" s="160">
        <v>130540</v>
      </c>
    </row>
    <row r="8" spans="1:22" x14ac:dyDescent="0.25">
      <c r="A8" s="219">
        <v>2022</v>
      </c>
      <c r="B8" s="72">
        <v>16425</v>
      </c>
      <c r="C8" s="61">
        <v>8401</v>
      </c>
      <c r="D8" s="61">
        <v>8024</v>
      </c>
      <c r="E8" s="72">
        <v>18838</v>
      </c>
      <c r="F8" s="61">
        <v>9737</v>
      </c>
      <c r="G8" s="111">
        <v>9101</v>
      </c>
      <c r="H8" s="61">
        <v>9762</v>
      </c>
      <c r="I8" s="61">
        <v>5020</v>
      </c>
      <c r="J8" s="61">
        <v>4742</v>
      </c>
      <c r="K8" s="72">
        <v>42490</v>
      </c>
      <c r="L8" s="61">
        <v>21850</v>
      </c>
      <c r="M8" s="111">
        <v>20640</v>
      </c>
      <c r="N8" s="72">
        <v>41317</v>
      </c>
      <c r="O8" s="61">
        <v>20949</v>
      </c>
      <c r="P8" s="111">
        <v>20368</v>
      </c>
      <c r="Q8" s="72">
        <v>162198</v>
      </c>
      <c r="R8" s="61">
        <v>80016</v>
      </c>
      <c r="S8" s="111">
        <v>82182</v>
      </c>
      <c r="T8" s="72">
        <v>250091</v>
      </c>
      <c r="U8" s="61">
        <v>121139</v>
      </c>
      <c r="V8" s="111">
        <v>128952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16425</v>
      </c>
      <c r="C15" s="172">
        <f>E8</f>
        <v>18838</v>
      </c>
      <c r="D15" s="172">
        <f>H8</f>
        <v>9762</v>
      </c>
      <c r="E15" s="172">
        <f>K8</f>
        <v>42490</v>
      </c>
      <c r="F15" s="172">
        <f>N8</f>
        <v>41317</v>
      </c>
      <c r="G15" s="172">
        <f>Q8</f>
        <v>162198</v>
      </c>
      <c r="H15" s="334">
        <f>T8</f>
        <v>250091</v>
      </c>
      <c r="M15" s="172">
        <f>K8</f>
        <v>42490</v>
      </c>
      <c r="N15" s="172">
        <f>H15-E15-O15</f>
        <v>154971</v>
      </c>
      <c r="O15" s="172">
        <f>H15-(B15+C15+G15)</f>
        <v>52630</v>
      </c>
      <c r="P15" s="29"/>
      <c r="Q15" s="100">
        <f>M15/H15*100</f>
        <v>16.989815707082624</v>
      </c>
      <c r="R15" s="100">
        <f>N15/H15*100</f>
        <v>61.965844432626525</v>
      </c>
      <c r="S15" s="100">
        <f>O15/H15*100</f>
        <v>21.044339860290854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16.989815707082624</v>
      </c>
      <c r="R18" s="100">
        <f>N15/H15*100</f>
        <v>61.965844432626525</v>
      </c>
      <c r="S18" s="100">
        <f>O15/H15*100</f>
        <v>21.044339860290854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9</v>
      </c>
      <c r="C23" s="361"/>
      <c r="D23" s="361"/>
      <c r="E23" s="167">
        <v>11.9</v>
      </c>
      <c r="F23" s="361"/>
      <c r="G23" s="362"/>
      <c r="H23" s="167">
        <v>7.26</v>
      </c>
      <c r="I23" s="94">
        <v>10.14</v>
      </c>
      <c r="J23" s="169">
        <v>4.32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8</v>
      </c>
      <c r="C24" s="361"/>
      <c r="D24" s="361"/>
      <c r="E24" s="167">
        <v>12</v>
      </c>
      <c r="F24" s="361"/>
      <c r="G24" s="362"/>
      <c r="H24" s="167">
        <v>7.14</v>
      </c>
      <c r="I24" s="94">
        <v>8.77</v>
      </c>
      <c r="J24" s="169">
        <v>5.45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6</v>
      </c>
      <c r="C25" s="357"/>
      <c r="D25" s="357"/>
      <c r="E25" s="72">
        <v>7.7</v>
      </c>
      <c r="F25" s="357"/>
      <c r="G25" s="461"/>
      <c r="H25" s="72">
        <v>4.2699999999999996</v>
      </c>
      <c r="I25" s="61">
        <v>4.2699999999999996</v>
      </c>
      <c r="J25" s="111">
        <v>4.28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4.32</v>
      </c>
      <c r="C32" s="674">
        <f>IF(ISBLANK(I23),"",I23)</f>
        <v>10.14</v>
      </c>
      <c r="F32" s="700">
        <f>A23</f>
        <v>2020</v>
      </c>
      <c r="G32" s="674">
        <f>IF(ISBLANK(J23),"",J23)</f>
        <v>4.32</v>
      </c>
      <c r="H32" s="674">
        <f>IF(ISBLANK(I23),"",I23)</f>
        <v>10.14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5.45</v>
      </c>
      <c r="C33" s="853">
        <f t="shared" ref="C33:C34" si="2">IF(ISBLANK(I24),"",I24)</f>
        <v>8.77</v>
      </c>
      <c r="F33" s="701">
        <f t="shared" ref="F33:F34" si="3">A24</f>
        <v>2021</v>
      </c>
      <c r="G33" s="853">
        <f t="shared" ref="G33:G34" si="4">IF(ISBLANK(J24),"",J24)</f>
        <v>5.45</v>
      </c>
      <c r="H33" s="853">
        <f t="shared" ref="H33:H34" si="5">IF(ISBLANK(I24),"",I24)</f>
        <v>8.77</v>
      </c>
    </row>
    <row r="34" spans="1:8" x14ac:dyDescent="0.25">
      <c r="A34" s="702">
        <f t="shared" si="0"/>
        <v>2022</v>
      </c>
      <c r="B34" s="676">
        <f t="shared" si="1"/>
        <v>4.28</v>
      </c>
      <c r="C34" s="676">
        <f t="shared" si="2"/>
        <v>4.2699999999999996</v>
      </c>
      <c r="F34" s="702">
        <f t="shared" si="3"/>
        <v>2022</v>
      </c>
      <c r="G34" s="676">
        <f t="shared" si="4"/>
        <v>4.28</v>
      </c>
      <c r="H34" s="676">
        <f t="shared" si="5"/>
        <v>4.2699999999999996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144</v>
      </c>
      <c r="C4" s="600">
        <v>13</v>
      </c>
      <c r="D4" s="600">
        <v>8</v>
      </c>
      <c r="E4" s="599">
        <v>5</v>
      </c>
      <c r="F4" s="600">
        <v>3.6</v>
      </c>
      <c r="G4" s="600">
        <v>0.2</v>
      </c>
    </row>
    <row r="5" spans="1:10" x14ac:dyDescent="0.25">
      <c r="A5" s="286">
        <v>2022</v>
      </c>
      <c r="B5" s="751">
        <v>132</v>
      </c>
      <c r="C5" s="751">
        <v>8</v>
      </c>
      <c r="D5" s="751">
        <v>10</v>
      </c>
      <c r="E5" s="753">
        <v>6</v>
      </c>
      <c r="F5" s="751">
        <v>3.3</v>
      </c>
      <c r="G5" s="751">
        <v>0.2</v>
      </c>
    </row>
    <row r="6" spans="1:10" x14ac:dyDescent="0.25">
      <c r="A6" s="218">
        <v>2023</v>
      </c>
      <c r="B6" s="752">
        <v>126</v>
      </c>
      <c r="C6" s="752">
        <v>7</v>
      </c>
      <c r="D6" s="752">
        <v>7</v>
      </c>
      <c r="E6" s="754">
        <v>5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144</v>
      </c>
      <c r="C11" s="80">
        <f>IF(ISBLANK(D4),"",D4)</f>
        <v>8</v>
      </c>
      <c r="E11" s="103">
        <f>A4</f>
        <v>2021</v>
      </c>
      <c r="F11" s="80">
        <f>IF(ISBLANK(B4),"",B4)</f>
        <v>144</v>
      </c>
      <c r="G11" s="80">
        <f>IF(ISBLANK(D4),"",D4)</f>
        <v>8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132</v>
      </c>
      <c r="C12" s="80">
        <f>IF(ISBLANK(D5),"",D5)</f>
        <v>10</v>
      </c>
      <c r="E12" s="103">
        <f t="shared" ref="E12:E13" si="1">A5</f>
        <v>2022</v>
      </c>
      <c r="F12" s="80">
        <f t="shared" ref="F12:F13" si="2">IF(ISBLANK(B5),"",B5)</f>
        <v>132</v>
      </c>
      <c r="G12" s="80">
        <f t="shared" ref="G12:G13" si="3">IF(ISBLANK(D5),"",D5)</f>
        <v>10</v>
      </c>
    </row>
    <row r="13" spans="1:10" x14ac:dyDescent="0.25">
      <c r="A13" s="155">
        <f t="shared" si="0"/>
        <v>2023</v>
      </c>
      <c r="B13" s="83">
        <f>IF(ISBLANK(B6),"",B6)</f>
        <v>126</v>
      </c>
      <c r="C13" s="83">
        <f>IF(ISBLANK(D6),"",D6)</f>
        <v>7</v>
      </c>
      <c r="D13" s="253"/>
      <c r="E13" s="155">
        <f t="shared" si="1"/>
        <v>2023</v>
      </c>
      <c r="F13" s="83">
        <f t="shared" si="2"/>
        <v>126</v>
      </c>
      <c r="G13" s="83">
        <f t="shared" si="3"/>
        <v>7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13</v>
      </c>
      <c r="C18" s="80">
        <f>IF(ISBLANK(E4),"",E4)</f>
        <v>5</v>
      </c>
      <c r="E18" s="603">
        <f>A4</f>
        <v>2021</v>
      </c>
      <c r="F18" s="100">
        <f>IF(ISBLANK(C4),"",C4)</f>
        <v>13</v>
      </c>
      <c r="G18" s="100">
        <f>IF(ISBLANK(E4),"",E4)</f>
        <v>5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8</v>
      </c>
      <c r="C19" s="80">
        <f>IF(ISBLANK(E5),"",E5)</f>
        <v>6</v>
      </c>
      <c r="E19" s="103">
        <f t="shared" ref="E19:E20" si="5">A5</f>
        <v>2022</v>
      </c>
      <c r="F19" s="104">
        <f>IF(ISBLANK(C5),"",C5)</f>
        <v>8</v>
      </c>
      <c r="G19" s="104">
        <f t="shared" ref="G19:G20" si="6">IF(ISBLANK(E5),"",E5)</f>
        <v>6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7</v>
      </c>
      <c r="C20" s="83">
        <f>IF(ISBLANK(E6),"",E6)</f>
        <v>5</v>
      </c>
      <c r="E20" s="155">
        <f t="shared" si="5"/>
        <v>2023</v>
      </c>
      <c r="F20" s="83">
        <f>IF(ISBLANK(C6),"",C6)</f>
        <v>7</v>
      </c>
      <c r="G20" s="83">
        <f t="shared" si="6"/>
        <v>5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9940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4.3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2628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6.8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2116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4.5999999999999996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1399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3509</v>
      </c>
    </row>
    <row r="17" spans="2:3" x14ac:dyDescent="0.25">
      <c r="B17" s="253">
        <v>2022</v>
      </c>
      <c r="C17" s="1100">
        <v>2879</v>
      </c>
    </row>
    <row r="18" spans="2:3" x14ac:dyDescent="0.25">
      <c r="B18" s="253">
        <v>2023</v>
      </c>
      <c r="C18" s="1100">
        <v>2628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3509</v>
      </c>
    </row>
    <row r="22" spans="2:3" x14ac:dyDescent="0.25">
      <c r="B22" s="636">
        <f>B17</f>
        <v>2022</v>
      </c>
      <c r="C22" s="636">
        <f t="shared" ref="C22:C23" si="0">IF(ISBLANK(C17),"",C17)</f>
        <v>2879</v>
      </c>
    </row>
    <row r="23" spans="2:3" x14ac:dyDescent="0.25">
      <c r="B23" s="636">
        <f>B18</f>
        <v>2023</v>
      </c>
      <c r="C23" s="636">
        <f t="shared" si="0"/>
        <v>2628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161</v>
      </c>
      <c r="C5" s="55">
        <v>192</v>
      </c>
      <c r="D5" s="55">
        <v>122</v>
      </c>
      <c r="E5" s="269">
        <f>SUM(B5:D5)</f>
        <v>475</v>
      </c>
      <c r="F5" s="71">
        <v>11658</v>
      </c>
      <c r="G5" s="70">
        <v>0.4</v>
      </c>
      <c r="H5" s="55">
        <v>0.1</v>
      </c>
      <c r="I5" s="110">
        <v>0.2</v>
      </c>
      <c r="J5" s="71">
        <v>4.5999999999999996</v>
      </c>
    </row>
    <row r="6" spans="1:10" x14ac:dyDescent="0.25">
      <c r="A6" s="286">
        <v>2022</v>
      </c>
      <c r="B6" s="757">
        <v>199</v>
      </c>
      <c r="C6" s="758">
        <v>214</v>
      </c>
      <c r="D6" s="758">
        <v>146</v>
      </c>
      <c r="E6" s="270">
        <f>SUM(B6:D6)</f>
        <v>559</v>
      </c>
      <c r="F6" s="214">
        <v>10649</v>
      </c>
      <c r="G6" s="457">
        <v>0.5</v>
      </c>
      <c r="H6" s="458">
        <v>0.1</v>
      </c>
      <c r="I6" s="763">
        <v>0.3</v>
      </c>
      <c r="J6" s="214">
        <v>4.3</v>
      </c>
    </row>
    <row r="7" spans="1:10" x14ac:dyDescent="0.25">
      <c r="A7" s="218">
        <v>2023</v>
      </c>
      <c r="B7" s="167">
        <v>256</v>
      </c>
      <c r="C7" s="94">
        <v>199</v>
      </c>
      <c r="D7" s="94">
        <v>155</v>
      </c>
      <c r="E7" s="447">
        <f>SUM(B7:D7)</f>
        <v>610</v>
      </c>
      <c r="F7" s="168">
        <v>9940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11658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10649</v>
      </c>
      <c r="C14" s="28"/>
      <c r="D14" s="28"/>
      <c r="F14" s="625" t="s">
        <v>1526</v>
      </c>
      <c r="G14" s="621">
        <f>IF(ISBLANK(B7),"",B7)</f>
        <v>256</v>
      </c>
      <c r="I14" s="625" t="s">
        <v>1529</v>
      </c>
      <c r="J14" s="621">
        <f>IF(ISBLANK(B7),"",B7)</f>
        <v>256</v>
      </c>
    </row>
    <row r="15" spans="1:10" x14ac:dyDescent="0.25">
      <c r="A15" s="624">
        <f t="shared" ref="A15" si="1">A7</f>
        <v>2023</v>
      </c>
      <c r="B15" s="623">
        <f t="shared" si="0"/>
        <v>9940</v>
      </c>
      <c r="C15" s="28"/>
      <c r="D15" s="28"/>
      <c r="F15" s="626" t="s">
        <v>1527</v>
      </c>
      <c r="G15" s="622">
        <f>IF(ISBLANK(C7),"",C7)</f>
        <v>199</v>
      </c>
      <c r="I15" s="626" t="s">
        <v>1538</v>
      </c>
      <c r="J15" s="622">
        <f>IF(ISBLANK(C7),"",C7)</f>
        <v>199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155</v>
      </c>
      <c r="I16" s="627" t="s">
        <v>1539</v>
      </c>
      <c r="J16" s="623">
        <f>IF(ISBLANK(D7),"",D7)</f>
        <v>155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38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647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400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14.1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390</v>
      </c>
      <c r="C6" s="759"/>
      <c r="D6" s="759"/>
      <c r="E6" s="457">
        <v>13.7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389</v>
      </c>
      <c r="C7" s="759"/>
      <c r="D7" s="759"/>
      <c r="E7" s="457">
        <v>13.7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400</v>
      </c>
      <c r="C8" s="760"/>
      <c r="D8" s="760"/>
      <c r="E8" s="601">
        <v>14.1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390</v>
      </c>
      <c r="C16" s="755"/>
      <c r="I16" s="700">
        <f>A6</f>
        <v>2020</v>
      </c>
      <c r="J16" s="674">
        <f>IF(ISBLANK(E6),"",E6)</f>
        <v>13.7</v>
      </c>
      <c r="K16" s="756"/>
    </row>
    <row r="17" spans="1:10" x14ac:dyDescent="0.25">
      <c r="A17" s="701">
        <f>A7</f>
        <v>2021</v>
      </c>
      <c r="B17" s="853">
        <f>IF(ISBLANK(B7),"",B7)</f>
        <v>389</v>
      </c>
      <c r="C17" s="755"/>
      <c r="I17" s="701">
        <f>A7</f>
        <v>2021</v>
      </c>
      <c r="J17" s="853">
        <f>IF(ISBLANK(E7),"",E7)</f>
        <v>13.7</v>
      </c>
    </row>
    <row r="18" spans="1:10" x14ac:dyDescent="0.25">
      <c r="A18" s="702">
        <f>A8</f>
        <v>2022</v>
      </c>
      <c r="B18" s="676">
        <f>IF(ISBLANK(B8),"",B8)</f>
        <v>400</v>
      </c>
      <c r="C18" s="755"/>
      <c r="I18" s="702">
        <f>A8</f>
        <v>2022</v>
      </c>
      <c r="J18" s="676">
        <f>IF(ISBLANK(E8),"",E8)</f>
        <v>14.1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120</v>
      </c>
      <c r="D5" s="449">
        <f>IF(ISBLANK(B5),"",A5)</f>
        <v>2021</v>
      </c>
      <c r="E5" s="618">
        <f>IF(ISBLANK(B5),"",B5)</f>
        <v>120</v>
      </c>
      <c r="K5" s="217">
        <v>2020</v>
      </c>
      <c r="L5" s="655">
        <v>3.5</v>
      </c>
    </row>
    <row r="6" spans="1:12" x14ac:dyDescent="0.25">
      <c r="A6" s="229">
        <v>2022</v>
      </c>
      <c r="B6" s="602">
        <v>116</v>
      </c>
      <c r="D6" s="450">
        <f>IF(ISBLANK(B6),"",A6)</f>
        <v>2022</v>
      </c>
      <c r="E6" s="619">
        <f>IF(ISBLANK(B6),"",B6)</f>
        <v>116</v>
      </c>
      <c r="K6" s="286">
        <v>2021</v>
      </c>
      <c r="L6" s="657">
        <v>3.4</v>
      </c>
    </row>
    <row r="7" spans="1:12" x14ac:dyDescent="0.25">
      <c r="A7" s="123">
        <v>2023</v>
      </c>
      <c r="B7" s="617">
        <v>106</v>
      </c>
      <c r="D7" s="379">
        <f>IF(ISBLANK(B7),"",A7)</f>
        <v>2023</v>
      </c>
      <c r="E7" s="620">
        <f>IF(ISBLANK(B7),"",B7)</f>
        <v>106</v>
      </c>
      <c r="K7" s="219">
        <v>2022</v>
      </c>
      <c r="L7" s="617">
        <v>3.1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41</v>
      </c>
      <c r="C4" s="643">
        <v>606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45</v>
      </c>
      <c r="C5" s="602">
        <v>532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38</v>
      </c>
      <c r="C6" s="602">
        <v>647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53</v>
      </c>
      <c r="C5" s="643">
        <v>4790</v>
      </c>
      <c r="D5" s="643">
        <v>726</v>
      </c>
      <c r="E5" s="869">
        <v>15.1</v>
      </c>
      <c r="F5" s="1039">
        <v>14.8</v>
      </c>
      <c r="G5" s="1039">
        <v>15.4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53</v>
      </c>
      <c r="C6" s="657">
        <v>4745</v>
      </c>
      <c r="D6" s="657">
        <v>727</v>
      </c>
      <c r="E6" s="657">
        <v>15.2</v>
      </c>
      <c r="F6" s="657">
        <v>15</v>
      </c>
      <c r="G6" s="657">
        <v>15.5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62</v>
      </c>
      <c r="C7" s="617">
        <v>4025</v>
      </c>
      <c r="D7" s="617">
        <v>622</v>
      </c>
      <c r="E7" s="617">
        <v>15.4</v>
      </c>
      <c r="F7" s="617">
        <v>15.1</v>
      </c>
      <c r="G7" s="617">
        <v>15.7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8.1999999999999993</v>
      </c>
      <c r="C4" s="655">
        <v>1750</v>
      </c>
      <c r="D4" s="655">
        <v>4.0999999999999996</v>
      </c>
      <c r="E4" s="655">
        <v>1299</v>
      </c>
      <c r="F4" s="655">
        <v>0.5</v>
      </c>
      <c r="G4" s="655">
        <v>152</v>
      </c>
      <c r="H4" s="655">
        <v>18</v>
      </c>
      <c r="I4" s="655">
        <v>137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6.8</v>
      </c>
      <c r="C5" s="602">
        <v>1943</v>
      </c>
      <c r="D5" s="602">
        <v>4.5999999999999996</v>
      </c>
      <c r="E5" s="602">
        <v>1328</v>
      </c>
      <c r="F5" s="602">
        <v>0.5</v>
      </c>
      <c r="G5" s="602">
        <v>142</v>
      </c>
      <c r="H5" s="602">
        <v>14</v>
      </c>
      <c r="I5" s="602">
        <v>160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2116</v>
      </c>
      <c r="D6" s="617"/>
      <c r="E6" s="617">
        <v>1399</v>
      </c>
      <c r="F6" s="617"/>
      <c r="G6" s="617">
        <v>133</v>
      </c>
      <c r="H6" s="617">
        <v>12</v>
      </c>
      <c r="I6" s="617">
        <v>177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426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103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2341</v>
      </c>
      <c r="C4" s="1006">
        <v>1184</v>
      </c>
      <c r="D4" s="1006">
        <v>1157</v>
      </c>
      <c r="E4" s="1005">
        <v>4344</v>
      </c>
      <c r="F4" s="1006">
        <v>2303</v>
      </c>
      <c r="G4" s="1006">
        <v>2041</v>
      </c>
      <c r="H4" s="1007">
        <v>9.1999999999999993</v>
      </c>
      <c r="I4" s="1007">
        <v>17.100000000000001</v>
      </c>
      <c r="J4" s="1007">
        <v>-7.9</v>
      </c>
      <c r="K4" s="70">
        <v>3261</v>
      </c>
      <c r="L4" s="55">
        <v>1435</v>
      </c>
      <c r="M4" s="110">
        <v>1826</v>
      </c>
      <c r="N4" s="55">
        <v>3006</v>
      </c>
      <c r="O4" s="55">
        <v>1397</v>
      </c>
      <c r="P4" s="110">
        <v>1609</v>
      </c>
    </row>
    <row r="5" spans="1:17" x14ac:dyDescent="0.25">
      <c r="A5" s="286">
        <v>2021</v>
      </c>
      <c r="B5" s="1008">
        <v>2241</v>
      </c>
      <c r="C5" s="1009">
        <v>1140</v>
      </c>
      <c r="D5" s="1009">
        <v>1101</v>
      </c>
      <c r="E5" s="1008">
        <v>4801</v>
      </c>
      <c r="F5" s="1009">
        <v>2580</v>
      </c>
      <c r="G5" s="1009">
        <v>2221</v>
      </c>
      <c r="H5" s="1010">
        <v>8.9</v>
      </c>
      <c r="I5" s="1010">
        <v>19</v>
      </c>
      <c r="J5" s="1010">
        <v>-10.1</v>
      </c>
      <c r="K5" s="212">
        <v>3894</v>
      </c>
      <c r="L5" s="58">
        <v>1697</v>
      </c>
      <c r="M5" s="160">
        <v>2197</v>
      </c>
      <c r="N5" s="58">
        <v>3723</v>
      </c>
      <c r="O5" s="58">
        <v>1662</v>
      </c>
      <c r="P5" s="160">
        <v>2061</v>
      </c>
    </row>
    <row r="6" spans="1:17" x14ac:dyDescent="0.25">
      <c r="A6" s="219">
        <v>2022</v>
      </c>
      <c r="B6" s="1011">
        <v>2340</v>
      </c>
      <c r="C6" s="1012">
        <v>1171</v>
      </c>
      <c r="D6" s="1012">
        <v>1169</v>
      </c>
      <c r="E6" s="1011">
        <v>3763</v>
      </c>
      <c r="F6" s="1012">
        <v>1928</v>
      </c>
      <c r="G6" s="1012">
        <v>1835</v>
      </c>
      <c r="H6" s="1013">
        <v>9.4</v>
      </c>
      <c r="I6" s="1013">
        <v>15</v>
      </c>
      <c r="J6" s="1013">
        <v>-5.7</v>
      </c>
      <c r="K6" s="1014">
        <v>5234</v>
      </c>
      <c r="L6" s="1015">
        <v>2353</v>
      </c>
      <c r="M6" s="1016">
        <v>2881</v>
      </c>
      <c r="N6" s="1015">
        <v>4925</v>
      </c>
      <c r="O6" s="1015">
        <v>2234</v>
      </c>
      <c r="P6" s="1016">
        <v>2691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1157</v>
      </c>
      <c r="C13" s="319">
        <f>IF(ISBLANK(C4),"",C4)</f>
        <v>1184</v>
      </c>
      <c r="D13" s="364"/>
      <c r="E13" s="322">
        <f>A4</f>
        <v>2020</v>
      </c>
      <c r="F13" s="319">
        <f>IF(ISBLANK(G4),"",G4)</f>
        <v>2041</v>
      </c>
      <c r="G13" s="319">
        <f>IF(ISBLANK(F4),"",F4)</f>
        <v>2303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1101</v>
      </c>
      <c r="C14" s="320">
        <f t="shared" ref="C14:C15" si="2">IF(ISBLANK(C5),"",C5)</f>
        <v>1140</v>
      </c>
      <c r="D14" s="364"/>
      <c r="E14" s="323">
        <f t="shared" ref="E14:E15" si="3">A5</f>
        <v>2021</v>
      </c>
      <c r="F14" s="320">
        <f t="shared" ref="F14:F15" si="4">IF(ISBLANK(G5),"",G5)</f>
        <v>2221</v>
      </c>
      <c r="G14" s="320">
        <f t="shared" ref="G14:G15" si="5">IF(ISBLANK(F5),"",F5)</f>
        <v>2580</v>
      </c>
      <c r="H14" s="389"/>
      <c r="I14" s="389"/>
      <c r="J14" s="48"/>
      <c r="K14" s="325" t="s">
        <v>536</v>
      </c>
      <c r="L14" s="328">
        <f>IF(ISBLANK(K4),"",K4)</f>
        <v>3261</v>
      </c>
      <c r="M14" s="328">
        <f>IF(ISBLANK(K5),"",K5)</f>
        <v>3894</v>
      </c>
      <c r="N14" s="328">
        <f>IF(ISBLANK(K6),"",K6)</f>
        <v>5234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1169</v>
      </c>
      <c r="C15" s="321">
        <f t="shared" si="2"/>
        <v>1171</v>
      </c>
      <c r="E15" s="324">
        <f t="shared" si="3"/>
        <v>2022</v>
      </c>
      <c r="F15" s="321">
        <f t="shared" si="4"/>
        <v>1835</v>
      </c>
      <c r="G15" s="321">
        <f t="shared" si="5"/>
        <v>1928</v>
      </c>
      <c r="H15" s="211"/>
      <c r="I15" s="211"/>
      <c r="J15" s="28"/>
      <c r="K15" s="326" t="s">
        <v>535</v>
      </c>
      <c r="L15" s="329">
        <f>IF(ISBLANK(N4),"",N4)</f>
        <v>3006</v>
      </c>
      <c r="M15" s="329">
        <f>IF(ISBLANK(N5),"",N5)</f>
        <v>3723</v>
      </c>
      <c r="N15" s="329">
        <f>IF(ISBLANK(N6),"",N6)</f>
        <v>4925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3261</v>
      </c>
      <c r="M19" s="328">
        <f>IF(ISBLANK(K5),"",K5)</f>
        <v>3894</v>
      </c>
      <c r="N19" s="328">
        <f>IF(ISBLANK(K6),"",K6)</f>
        <v>5234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3006</v>
      </c>
      <c r="M20" s="329">
        <f>IF(ISBLANK(N5),"",N5)</f>
        <v>3723</v>
      </c>
      <c r="N20" s="329">
        <f>IF(ISBLANK(N6),"",N6)</f>
        <v>4925</v>
      </c>
      <c r="O20" s="364"/>
    </row>
    <row r="21" spans="1:15" x14ac:dyDescent="0.25">
      <c r="A21" s="322">
        <f>A4</f>
        <v>2020</v>
      </c>
      <c r="B21" s="319">
        <f>IF(ISBLANK(D4),"",D4)</f>
        <v>1157</v>
      </c>
      <c r="C21" s="319">
        <f>IF(ISBLANK(C4),"",C4)</f>
        <v>1184</v>
      </c>
      <c r="E21" s="322">
        <f>A4</f>
        <v>2020</v>
      </c>
      <c r="F21" s="319">
        <f>IF(ISBLANK(G4),"",G4)</f>
        <v>2041</v>
      </c>
      <c r="G21" s="319">
        <f>IF(ISBLANK(F4),"",F4)</f>
        <v>2303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1101</v>
      </c>
      <c r="C22" s="320">
        <f t="shared" ref="C22:C23" si="8">IF(ISBLANK(C5),"",C5)</f>
        <v>1140</v>
      </c>
      <c r="E22" s="323">
        <f t="shared" ref="E22:E23" si="9">A5</f>
        <v>2021</v>
      </c>
      <c r="F22" s="320">
        <f t="shared" ref="F22:F23" si="10">IF(ISBLANK(G5),"",G5)</f>
        <v>2221</v>
      </c>
      <c r="G22" s="320">
        <f t="shared" ref="G22:G23" si="11">IF(ISBLANK(F5),"",F5)</f>
        <v>2580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1169</v>
      </c>
      <c r="C23" s="321">
        <f t="shared" si="8"/>
        <v>1171</v>
      </c>
      <c r="E23" s="324">
        <f t="shared" si="9"/>
        <v>2022</v>
      </c>
      <c r="F23" s="321">
        <f t="shared" si="10"/>
        <v>1835</v>
      </c>
      <c r="G23" s="321">
        <f t="shared" si="11"/>
        <v>1928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17</v>
      </c>
      <c r="C5" s="611"/>
      <c r="D5" s="611"/>
      <c r="E5" s="599">
        <v>41</v>
      </c>
      <c r="F5" s="616"/>
      <c r="G5" s="945"/>
      <c r="H5" s="599">
        <v>299</v>
      </c>
      <c r="I5" s="616">
        <v>74</v>
      </c>
      <c r="J5" s="616">
        <v>225</v>
      </c>
      <c r="K5" s="616"/>
      <c r="L5" s="945"/>
    </row>
    <row r="6" spans="1:12" x14ac:dyDescent="0.25">
      <c r="A6" s="286">
        <v>2021</v>
      </c>
      <c r="B6" s="601">
        <v>37</v>
      </c>
      <c r="C6" s="612"/>
      <c r="D6" s="612"/>
      <c r="E6" s="1034">
        <v>112</v>
      </c>
      <c r="F6" s="1028"/>
      <c r="G6" s="980"/>
      <c r="H6" s="1034">
        <v>409</v>
      </c>
      <c r="I6" s="1028">
        <v>140</v>
      </c>
      <c r="J6" s="1028">
        <v>269</v>
      </c>
      <c r="K6" s="1028"/>
      <c r="L6" s="980"/>
    </row>
    <row r="7" spans="1:12" x14ac:dyDescent="0.25">
      <c r="A7" s="218">
        <v>2022</v>
      </c>
      <c r="B7" s="601">
        <v>40</v>
      </c>
      <c r="C7" s="612"/>
      <c r="D7" s="612"/>
      <c r="E7" s="1034">
        <v>103</v>
      </c>
      <c r="F7" s="1028"/>
      <c r="G7" s="980"/>
      <c r="H7" s="1034">
        <v>426</v>
      </c>
      <c r="I7" s="1028">
        <v>156</v>
      </c>
      <c r="J7" s="1028">
        <v>270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156</v>
      </c>
    </row>
    <row r="15" spans="1:12" ht="30" x14ac:dyDescent="0.25">
      <c r="A15" s="833" t="s">
        <v>1543</v>
      </c>
      <c r="B15" s="623">
        <f>IF(ISBLANK(J7),"",J7)</f>
        <v>270</v>
      </c>
    </row>
    <row r="17" spans="1:2" x14ac:dyDescent="0.25">
      <c r="A17" s="625" t="s">
        <v>1540</v>
      </c>
      <c r="B17" s="621">
        <f>IF(ISBLANK(I7),"",I7)</f>
        <v>156</v>
      </c>
    </row>
    <row r="18" spans="1:2" x14ac:dyDescent="0.25">
      <c r="A18" s="627" t="s">
        <v>1541</v>
      </c>
      <c r="B18" s="623">
        <f>IF(ISBLANK(J7),"",J7)</f>
        <v>270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43.9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55.1</v>
      </c>
      <c r="C6" s="614">
        <v>30.4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44.4</v>
      </c>
      <c r="C10" s="614">
        <v>32.200000000000003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43.9</v>
      </c>
      <c r="C14" s="73">
        <v>33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339.72300000000001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1449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48300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1730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34458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23099.67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3.1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29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339.72300000000001</v>
      </c>
      <c r="C5" s="611">
        <v>339.72300000000001</v>
      </c>
      <c r="D5" s="751">
        <v>74085</v>
      </c>
      <c r="E5" s="751">
        <v>30</v>
      </c>
      <c r="G5" s="358">
        <v>2014</v>
      </c>
      <c r="H5" s="70">
        <v>20512.11</v>
      </c>
      <c r="I5" s="55">
        <v>16400.07</v>
      </c>
      <c r="J5" s="55">
        <v>4112.04</v>
      </c>
      <c r="K5" s="71">
        <v>34</v>
      </c>
    </row>
    <row r="6" spans="1:12" x14ac:dyDescent="0.25">
      <c r="A6" s="286">
        <v>2021</v>
      </c>
      <c r="B6" s="601">
        <v>339.72300000000001</v>
      </c>
      <c r="C6" s="612">
        <v>339.72300000000001</v>
      </c>
      <c r="D6" s="959">
        <v>72189</v>
      </c>
      <c r="E6" s="959">
        <v>29</v>
      </c>
      <c r="G6" s="480">
        <v>2017</v>
      </c>
      <c r="H6" s="212">
        <v>21036.34</v>
      </c>
      <c r="I6" s="58">
        <v>16750.099999999999</v>
      </c>
      <c r="J6" s="58">
        <v>4286.24</v>
      </c>
      <c r="K6" s="214">
        <v>35</v>
      </c>
    </row>
    <row r="7" spans="1:12" x14ac:dyDescent="0.25">
      <c r="A7" s="218">
        <v>2022</v>
      </c>
      <c r="B7" s="601">
        <v>339.72300000000001</v>
      </c>
      <c r="C7" s="612">
        <v>339.72300000000001</v>
      </c>
      <c r="D7" s="959">
        <v>70216</v>
      </c>
      <c r="E7" s="959">
        <v>29</v>
      </c>
      <c r="G7" s="482">
        <v>2020</v>
      </c>
      <c r="H7" s="72">
        <v>23099.67</v>
      </c>
      <c r="I7" s="61">
        <v>18785.099999999999</v>
      </c>
      <c r="J7" s="61">
        <v>4314.57</v>
      </c>
      <c r="K7" s="73">
        <v>39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339.72300000000001</v>
      </c>
      <c r="D14" s="631">
        <f>A5</f>
        <v>2020</v>
      </c>
      <c r="E14" s="625">
        <f>IF(ISBLANK(D5),"",D5)</f>
        <v>74085</v>
      </c>
      <c r="F14" s="211"/>
      <c r="G14" s="634" t="s">
        <v>925</v>
      </c>
      <c r="H14" s="621">
        <f>IF(ISBLANK(J7),"",J7)</f>
        <v>4314.57</v>
      </c>
      <c r="I14" s="211"/>
      <c r="J14" s="211"/>
    </row>
    <row r="15" spans="1:12" x14ac:dyDescent="0.25">
      <c r="A15" s="870" t="s">
        <v>16</v>
      </c>
      <c r="B15" s="630">
        <f>IF(ISBLANK(B7),"",B7)</f>
        <v>339.72300000000001</v>
      </c>
      <c r="D15" s="632">
        <f t="shared" ref="D15:D16" si="0">A6</f>
        <v>2021</v>
      </c>
      <c r="E15" s="626">
        <f>IF(ISBLANK(D6),"",D6)</f>
        <v>72189</v>
      </c>
      <c r="F15" s="211"/>
      <c r="G15" s="635" t="s">
        <v>926</v>
      </c>
      <c r="H15" s="623">
        <f>IF(ISBLANK(I7),"",I7)</f>
        <v>18785.099999999999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70216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339.72300000000001</v>
      </c>
      <c r="F19" s="253"/>
      <c r="G19" s="634" t="s">
        <v>529</v>
      </c>
      <c r="H19" s="621">
        <f>IF(ISBLANK(J7),"",J7)</f>
        <v>4314.57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339.72300000000001</v>
      </c>
      <c r="F20" s="253"/>
      <c r="G20" s="635" t="s">
        <v>528</v>
      </c>
      <c r="H20" s="623">
        <f>IF(ISBLANK(I7),"",I7)</f>
        <v>18785.099999999999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4.4000000000000004</v>
      </c>
      <c r="C5" s="1092">
        <v>48300</v>
      </c>
      <c r="D5" s="1093">
        <v>1449</v>
      </c>
      <c r="E5" s="1092">
        <v>34458</v>
      </c>
      <c r="F5" s="1093">
        <v>1730</v>
      </c>
    </row>
    <row r="6" spans="1:9" x14ac:dyDescent="0.25">
      <c r="A6" s="218">
        <v>2021</v>
      </c>
      <c r="B6" s="1092">
        <v>3.9</v>
      </c>
      <c r="C6" s="1092">
        <v>48300</v>
      </c>
      <c r="D6" s="1093">
        <v>1449</v>
      </c>
      <c r="E6" s="1092">
        <v>34458</v>
      </c>
      <c r="F6" s="1093">
        <v>1730</v>
      </c>
    </row>
    <row r="7" spans="1:9" x14ac:dyDescent="0.25">
      <c r="A7" s="219">
        <v>2022</v>
      </c>
      <c r="B7" s="73">
        <v>3.1</v>
      </c>
      <c r="C7" s="73">
        <v>48300</v>
      </c>
      <c r="D7" s="73">
        <v>1449</v>
      </c>
      <c r="E7" s="73">
        <v>34458</v>
      </c>
      <c r="F7" s="73">
        <v>1730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136230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61995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74235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277396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144212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133184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2.2999999999999998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46455</v>
      </c>
      <c r="C5" s="458">
        <v>25438</v>
      </c>
      <c r="D5" s="458">
        <v>21017</v>
      </c>
      <c r="E5" s="457">
        <v>92638</v>
      </c>
      <c r="F5" s="458">
        <v>55689</v>
      </c>
      <c r="G5" s="458">
        <v>36949</v>
      </c>
      <c r="H5" s="457">
        <v>2.2000000000000002</v>
      </c>
      <c r="I5" s="763">
        <v>1.8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69382</v>
      </c>
      <c r="C6" s="458">
        <v>33673</v>
      </c>
      <c r="D6" s="458">
        <v>35709</v>
      </c>
      <c r="E6" s="457">
        <v>163053</v>
      </c>
      <c r="F6" s="458">
        <v>98902</v>
      </c>
      <c r="G6" s="458">
        <v>64151</v>
      </c>
      <c r="H6" s="457">
        <v>2.9</v>
      </c>
      <c r="I6" s="763">
        <v>1.8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136230</v>
      </c>
      <c r="C7" s="612">
        <v>61995</v>
      </c>
      <c r="D7" s="612">
        <v>74235</v>
      </c>
      <c r="E7" s="601">
        <v>277396</v>
      </c>
      <c r="F7" s="612">
        <v>144212</v>
      </c>
      <c r="G7" s="612">
        <v>133184</v>
      </c>
      <c r="H7" s="947">
        <v>2.2999999999999998</v>
      </c>
      <c r="I7" s="948">
        <v>1.8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46455</v>
      </c>
      <c r="C14" s="674">
        <f t="shared" ref="C14:D14" si="0">IF(ISBLANK(C5),"",C5)</f>
        <v>25438</v>
      </c>
      <c r="D14" s="669">
        <f t="shared" si="0"/>
        <v>21017</v>
      </c>
      <c r="F14" s="884">
        <f>A5</f>
        <v>2020</v>
      </c>
      <c r="G14" s="674">
        <f>IF(ISBLANK(E5),"",E5)</f>
        <v>92638</v>
      </c>
      <c r="H14" s="674">
        <f t="shared" ref="H14:I16" si="1">IF(ISBLANK(F5),"",F5)</f>
        <v>55689</v>
      </c>
      <c r="I14" s="669">
        <f t="shared" si="1"/>
        <v>36949</v>
      </c>
      <c r="J14" s="756"/>
      <c r="K14" s="884">
        <f>A5</f>
        <v>2020</v>
      </c>
      <c r="L14" s="674">
        <f>IF(ISBLANK(H5),"",H5)</f>
        <v>2.2000000000000002</v>
      </c>
      <c r="M14" s="669">
        <f>IF(ISBLANK(I5),"",I5)</f>
        <v>1.8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69382</v>
      </c>
      <c r="C15" s="879">
        <f t="shared" si="3"/>
        <v>33673</v>
      </c>
      <c r="D15" s="886">
        <f t="shared" si="3"/>
        <v>35709</v>
      </c>
      <c r="F15" s="890">
        <f t="shared" ref="F15:F16" si="4">A6</f>
        <v>2021</v>
      </c>
      <c r="G15" s="853">
        <f t="shared" ref="G15:G16" si="5">IF(ISBLANK(E6),"",E6)</f>
        <v>163053</v>
      </c>
      <c r="H15" s="853">
        <f t="shared" si="1"/>
        <v>98902</v>
      </c>
      <c r="I15" s="670">
        <f t="shared" si="1"/>
        <v>64151</v>
      </c>
      <c r="J15" s="211"/>
      <c r="K15" s="890">
        <f t="shared" ref="K15:K16" si="6">A6</f>
        <v>2021</v>
      </c>
      <c r="L15" s="853">
        <f t="shared" ref="L15:M16" si="7">IF(ISBLANK(H6),"",H6)</f>
        <v>2.9</v>
      </c>
      <c r="M15" s="670">
        <f t="shared" si="7"/>
        <v>1.8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136230</v>
      </c>
      <c r="C16" s="888">
        <f t="shared" si="3"/>
        <v>61995</v>
      </c>
      <c r="D16" s="889">
        <f t="shared" si="3"/>
        <v>74235</v>
      </c>
      <c r="F16" s="891">
        <f t="shared" si="4"/>
        <v>2022</v>
      </c>
      <c r="G16" s="676">
        <f t="shared" si="5"/>
        <v>277396</v>
      </c>
      <c r="H16" s="676">
        <f t="shared" si="1"/>
        <v>144212</v>
      </c>
      <c r="I16" s="671">
        <f t="shared" si="1"/>
        <v>133184</v>
      </c>
      <c r="J16" s="211"/>
      <c r="K16" s="891">
        <f t="shared" si="6"/>
        <v>2022</v>
      </c>
      <c r="L16" s="676">
        <f t="shared" si="7"/>
        <v>2.2999999999999998</v>
      </c>
      <c r="M16" s="671">
        <f t="shared" si="7"/>
        <v>1.8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46455</v>
      </c>
      <c r="C22" s="674">
        <f t="shared" ref="C22:D22" si="8">IF(ISBLANK(C5),"",C5)</f>
        <v>25438</v>
      </c>
      <c r="D22" s="669">
        <f t="shared" si="8"/>
        <v>21017</v>
      </c>
      <c r="F22" s="884">
        <f>A5</f>
        <v>2020</v>
      </c>
      <c r="G22" s="674">
        <f>IF(ISBLANK(E5),"",E5)</f>
        <v>92638</v>
      </c>
      <c r="H22" s="674">
        <f t="shared" ref="H22:I24" si="9">IF(ISBLANK(F5),"",F5)</f>
        <v>55689</v>
      </c>
      <c r="I22" s="669">
        <f t="shared" si="9"/>
        <v>36949</v>
      </c>
      <c r="J22" s="756"/>
      <c r="K22" s="884">
        <f>A5</f>
        <v>2020</v>
      </c>
      <c r="L22" s="674">
        <f>IF(ISBLANK(H5),"",H5)</f>
        <v>2.2000000000000002</v>
      </c>
      <c r="M22" s="669">
        <f>IF(ISBLANK(I5),"",I5)</f>
        <v>1.8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69382</v>
      </c>
      <c r="C23" s="853">
        <f t="shared" si="11"/>
        <v>33673</v>
      </c>
      <c r="D23" s="670">
        <f t="shared" si="11"/>
        <v>35709</v>
      </c>
      <c r="F23" s="890">
        <f t="shared" ref="F23:F24" si="12">A6</f>
        <v>2021</v>
      </c>
      <c r="G23" s="853">
        <f t="shared" ref="G23:G24" si="13">IF(ISBLANK(E6),"",E6)</f>
        <v>163053</v>
      </c>
      <c r="H23" s="853">
        <f t="shared" si="9"/>
        <v>98902</v>
      </c>
      <c r="I23" s="670">
        <f t="shared" si="9"/>
        <v>64151</v>
      </c>
      <c r="J23" s="211"/>
      <c r="K23" s="890">
        <f t="shared" ref="K23:K24" si="14">A6</f>
        <v>2021</v>
      </c>
      <c r="L23" s="853">
        <f t="shared" ref="L23:M24" si="15">IF(ISBLANK(H6),"",H6)</f>
        <v>2.9</v>
      </c>
      <c r="M23" s="670">
        <f t="shared" si="15"/>
        <v>1.8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136230</v>
      </c>
      <c r="C24" s="676">
        <f t="shared" si="11"/>
        <v>61995</v>
      </c>
      <c r="D24" s="671">
        <f t="shared" si="11"/>
        <v>74235</v>
      </c>
      <c r="F24" s="891">
        <f t="shared" si="12"/>
        <v>2022</v>
      </c>
      <c r="G24" s="676">
        <f t="shared" si="13"/>
        <v>277396</v>
      </c>
      <c r="H24" s="676">
        <f t="shared" si="9"/>
        <v>144212</v>
      </c>
      <c r="I24" s="671">
        <f t="shared" si="9"/>
        <v>133184</v>
      </c>
      <c r="J24" s="211"/>
      <c r="K24" s="891">
        <f t="shared" si="14"/>
        <v>2022</v>
      </c>
      <c r="L24" s="676">
        <f t="shared" si="15"/>
        <v>2.2999999999999998</v>
      </c>
      <c r="M24" s="671">
        <f t="shared" si="15"/>
        <v>1.8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894</v>
      </c>
      <c r="C3" s="71">
        <v>411</v>
      </c>
      <c r="D3" s="71">
        <v>13.6</v>
      </c>
      <c r="F3" s="105" t="s">
        <v>537</v>
      </c>
      <c r="G3" s="97">
        <f>IF(ISBLANK(B3),"",B3)</f>
        <v>894</v>
      </c>
      <c r="H3" s="97">
        <f>IF(ISBLANK(B4),"",B4)</f>
        <v>1264</v>
      </c>
      <c r="I3" s="97">
        <f>IF(ISBLANK(B5),"",B5)</f>
        <v>1271</v>
      </c>
      <c r="J3" s="365"/>
    </row>
    <row r="4" spans="1:12" x14ac:dyDescent="0.25">
      <c r="A4" s="286">
        <v>2021</v>
      </c>
      <c r="B4" s="214">
        <v>1264</v>
      </c>
      <c r="C4" s="214">
        <v>526</v>
      </c>
      <c r="D4" s="214">
        <v>14.3</v>
      </c>
      <c r="F4" s="130" t="s">
        <v>538</v>
      </c>
      <c r="G4" s="98">
        <f>IF(ISBLANK(C3),"",C3)</f>
        <v>411</v>
      </c>
      <c r="H4" s="98">
        <f>IF(ISBLANK(C4),"",C4)</f>
        <v>526</v>
      </c>
      <c r="I4" s="98">
        <f>IF(ISBLANK(C5),"",C5)</f>
        <v>497</v>
      </c>
      <c r="J4" s="365"/>
    </row>
    <row r="5" spans="1:12" x14ac:dyDescent="0.25">
      <c r="A5" s="218">
        <v>2022</v>
      </c>
      <c r="B5" s="168">
        <v>1271</v>
      </c>
      <c r="C5" s="168">
        <v>497</v>
      </c>
      <c r="D5" s="168">
        <v>14.2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894</v>
      </c>
      <c r="H8" s="97">
        <f>IF(ISBLANK(B4),"",B4)</f>
        <v>1264</v>
      </c>
      <c r="I8" s="97">
        <f>IF(ISBLANK(B5),"",B5)</f>
        <v>1271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411</v>
      </c>
      <c r="H9" s="98">
        <f>IF(ISBLANK(C4),"",C4)</f>
        <v>526</v>
      </c>
      <c r="I9" s="98">
        <f>IF(ISBLANK(C5),"",C5)</f>
        <v>497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13.6</v>
      </c>
      <c r="H13" s="132">
        <f>IF(ISBLANK(D4),"",D4)</f>
        <v>14.3</v>
      </c>
      <c r="I13" s="132">
        <f>IF(ISBLANK(D5),"",D5)</f>
        <v>14.2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5752</v>
      </c>
      <c r="C4" s="110">
        <v>5945</v>
      </c>
      <c r="E4" s="29" t="s">
        <v>540</v>
      </c>
      <c r="F4" s="163">
        <f>B4/($B$22+$C$22)*100</f>
        <v>2.2999628135358727</v>
      </c>
      <c r="G4" s="163">
        <f>C4/($B$22+$C$22)*100</f>
        <v>2.3771347229608426</v>
      </c>
      <c r="J4" s="29" t="s">
        <v>540</v>
      </c>
      <c r="K4" s="163">
        <f>G4</f>
        <v>2.3771347229608426</v>
      </c>
    </row>
    <row r="5" spans="1:11" x14ac:dyDescent="0.25">
      <c r="A5" s="202" t="s">
        <v>541</v>
      </c>
      <c r="B5" s="212">
        <v>5688</v>
      </c>
      <c r="C5" s="160">
        <v>6095</v>
      </c>
      <c r="E5" s="29" t="s">
        <v>541</v>
      </c>
      <c r="F5" s="163">
        <f t="shared" ref="F5:G21" si="0">B5/($B$22+$C$22)*100</f>
        <v>2.2743721285452092</v>
      </c>
      <c r="G5" s="163">
        <f t="shared" si="0"/>
        <v>2.4371128909077098</v>
      </c>
      <c r="J5" s="29" t="s">
        <v>541</v>
      </c>
      <c r="K5" s="163">
        <f t="shared" ref="K5:K21" si="1">G5</f>
        <v>2.4371128909077098</v>
      </c>
    </row>
    <row r="6" spans="1:11" x14ac:dyDescent="0.25">
      <c r="A6" s="202" t="s">
        <v>542</v>
      </c>
      <c r="B6" s="212">
        <v>5685</v>
      </c>
      <c r="C6" s="160">
        <v>6098</v>
      </c>
      <c r="E6" s="29" t="s">
        <v>542</v>
      </c>
      <c r="F6" s="163">
        <f t="shared" si="0"/>
        <v>2.2731725651862722</v>
      </c>
      <c r="G6" s="163">
        <f t="shared" si="0"/>
        <v>2.4383124542666468</v>
      </c>
      <c r="J6" s="29" t="s">
        <v>542</v>
      </c>
      <c r="K6" s="163">
        <f t="shared" si="1"/>
        <v>2.4383124542666468</v>
      </c>
    </row>
    <row r="7" spans="1:11" x14ac:dyDescent="0.25">
      <c r="A7" s="202" t="s">
        <v>543</v>
      </c>
      <c r="B7" s="212">
        <v>6013</v>
      </c>
      <c r="C7" s="160">
        <v>6380</v>
      </c>
      <c r="E7" s="29" t="s">
        <v>543</v>
      </c>
      <c r="F7" s="163">
        <f t="shared" si="0"/>
        <v>2.4043248257634224</v>
      </c>
      <c r="G7" s="163">
        <f t="shared" si="0"/>
        <v>2.5510714100067577</v>
      </c>
      <c r="J7" s="29" t="s">
        <v>543</v>
      </c>
      <c r="K7" s="163">
        <f t="shared" si="1"/>
        <v>2.5510714100067577</v>
      </c>
    </row>
    <row r="8" spans="1:11" x14ac:dyDescent="0.25">
      <c r="A8" s="202" t="s">
        <v>544</v>
      </c>
      <c r="B8" s="212">
        <v>6612</v>
      </c>
      <c r="C8" s="160">
        <v>6651</v>
      </c>
      <c r="E8" s="29" t="s">
        <v>544</v>
      </c>
      <c r="F8" s="163">
        <f t="shared" si="0"/>
        <v>2.6438376430979122</v>
      </c>
      <c r="G8" s="163">
        <f t="shared" si="0"/>
        <v>2.6594319667640978</v>
      </c>
      <c r="J8" s="29" t="s">
        <v>544</v>
      </c>
      <c r="K8" s="163">
        <f t="shared" si="1"/>
        <v>2.6594319667640978</v>
      </c>
    </row>
    <row r="9" spans="1:11" x14ac:dyDescent="0.25">
      <c r="A9" s="202" t="s">
        <v>545</v>
      </c>
      <c r="B9" s="212">
        <v>7743</v>
      </c>
      <c r="C9" s="160">
        <v>7918</v>
      </c>
      <c r="E9" s="29" t="s">
        <v>545</v>
      </c>
      <c r="F9" s="163">
        <f t="shared" si="0"/>
        <v>3.0960730294172922</v>
      </c>
      <c r="G9" s="163">
        <f t="shared" si="0"/>
        <v>3.1660475586886374</v>
      </c>
      <c r="J9" s="29" t="s">
        <v>545</v>
      </c>
      <c r="K9" s="163">
        <f t="shared" si="1"/>
        <v>3.1660475586886374</v>
      </c>
    </row>
    <row r="10" spans="1:11" x14ac:dyDescent="0.25">
      <c r="A10" s="202" t="s">
        <v>546</v>
      </c>
      <c r="B10" s="212">
        <v>8205</v>
      </c>
      <c r="C10" s="160">
        <v>8241</v>
      </c>
      <c r="E10" s="29" t="s">
        <v>546</v>
      </c>
      <c r="F10" s="163">
        <f t="shared" si="0"/>
        <v>3.2808057866936435</v>
      </c>
      <c r="G10" s="163">
        <f t="shared" si="0"/>
        <v>3.295200547000892</v>
      </c>
      <c r="J10" s="29" t="s">
        <v>546</v>
      </c>
      <c r="K10" s="163">
        <f t="shared" si="1"/>
        <v>3.295200547000892</v>
      </c>
    </row>
    <row r="11" spans="1:11" x14ac:dyDescent="0.25">
      <c r="A11" s="202" t="s">
        <v>547</v>
      </c>
      <c r="B11" s="212">
        <v>9113</v>
      </c>
      <c r="C11" s="160">
        <v>9154</v>
      </c>
      <c r="E11" s="29" t="s">
        <v>547</v>
      </c>
      <c r="F11" s="163">
        <f t="shared" si="0"/>
        <v>3.6438736299986805</v>
      </c>
      <c r="G11" s="163">
        <f t="shared" si="0"/>
        <v>3.6602676625708241</v>
      </c>
      <c r="J11" s="29" t="s">
        <v>547</v>
      </c>
      <c r="K11" s="163">
        <f t="shared" si="1"/>
        <v>3.6602676625708241</v>
      </c>
    </row>
    <row r="12" spans="1:11" x14ac:dyDescent="0.25">
      <c r="A12" s="202" t="s">
        <v>548</v>
      </c>
      <c r="B12" s="212">
        <v>9240</v>
      </c>
      <c r="C12" s="160">
        <v>9242</v>
      </c>
      <c r="E12" s="29" t="s">
        <v>548</v>
      </c>
      <c r="F12" s="163">
        <f t="shared" si="0"/>
        <v>3.6946551455270282</v>
      </c>
      <c r="G12" s="163">
        <f t="shared" si="0"/>
        <v>3.6954548544329864</v>
      </c>
      <c r="J12" s="29" t="s">
        <v>548</v>
      </c>
      <c r="K12" s="163">
        <f t="shared" si="1"/>
        <v>3.6954548544329864</v>
      </c>
    </row>
    <row r="13" spans="1:11" x14ac:dyDescent="0.25">
      <c r="A13" s="202" t="s">
        <v>549</v>
      </c>
      <c r="B13" s="212">
        <v>9260</v>
      </c>
      <c r="C13" s="160">
        <v>8840</v>
      </c>
      <c r="E13" s="29" t="s">
        <v>549</v>
      </c>
      <c r="F13" s="163">
        <f t="shared" si="0"/>
        <v>3.7026522345866106</v>
      </c>
      <c r="G13" s="163">
        <f t="shared" si="0"/>
        <v>3.5347133643353819</v>
      </c>
      <c r="J13" s="29" t="s">
        <v>549</v>
      </c>
      <c r="K13" s="163">
        <f t="shared" si="1"/>
        <v>3.5347133643353819</v>
      </c>
    </row>
    <row r="14" spans="1:11" x14ac:dyDescent="0.25">
      <c r="A14" s="202" t="s">
        <v>550</v>
      </c>
      <c r="B14" s="212">
        <v>8645</v>
      </c>
      <c r="C14" s="160">
        <v>8087</v>
      </c>
      <c r="E14" s="29" t="s">
        <v>550</v>
      </c>
      <c r="F14" s="163">
        <f t="shared" si="0"/>
        <v>3.4567417460044547</v>
      </c>
      <c r="G14" s="163">
        <f t="shared" si="0"/>
        <v>3.2336229612421081</v>
      </c>
      <c r="J14" s="29" t="s">
        <v>550</v>
      </c>
      <c r="K14" s="163">
        <f t="shared" si="1"/>
        <v>3.2336229612421081</v>
      </c>
    </row>
    <row r="15" spans="1:11" x14ac:dyDescent="0.25">
      <c r="A15" s="202" t="s">
        <v>551</v>
      </c>
      <c r="B15" s="212">
        <v>8823</v>
      </c>
      <c r="C15" s="160">
        <v>7846</v>
      </c>
      <c r="E15" s="29" t="s">
        <v>551</v>
      </c>
      <c r="F15" s="163">
        <f t="shared" si="0"/>
        <v>3.5279158386347369</v>
      </c>
      <c r="G15" s="163">
        <f t="shared" si="0"/>
        <v>3.1372580380741408</v>
      </c>
      <c r="J15" s="29" t="s">
        <v>551</v>
      </c>
      <c r="K15" s="163">
        <f t="shared" si="1"/>
        <v>3.1372580380741408</v>
      </c>
    </row>
    <row r="16" spans="1:11" x14ac:dyDescent="0.25">
      <c r="A16" s="202" t="s">
        <v>552</v>
      </c>
      <c r="B16" s="212">
        <v>8528</v>
      </c>
      <c r="C16" s="160">
        <v>7657</v>
      </c>
      <c r="E16" s="29" t="s">
        <v>552</v>
      </c>
      <c r="F16" s="163">
        <f t="shared" si="0"/>
        <v>3.4099587750058982</v>
      </c>
      <c r="G16" s="163">
        <f t="shared" si="0"/>
        <v>3.0616855464610881</v>
      </c>
      <c r="J16" s="29" t="s">
        <v>552</v>
      </c>
      <c r="K16" s="163">
        <f t="shared" si="1"/>
        <v>3.0616855464610881</v>
      </c>
    </row>
    <row r="17" spans="1:11" x14ac:dyDescent="0.25">
      <c r="A17" s="202" t="s">
        <v>553</v>
      </c>
      <c r="B17" s="212">
        <v>9283</v>
      </c>
      <c r="C17" s="160">
        <v>7737</v>
      </c>
      <c r="E17" s="29" t="s">
        <v>553</v>
      </c>
      <c r="F17" s="163">
        <f t="shared" si="0"/>
        <v>3.71184888700513</v>
      </c>
      <c r="G17" s="163">
        <f t="shared" si="0"/>
        <v>3.0936739026994173</v>
      </c>
      <c r="J17" s="29" t="s">
        <v>553</v>
      </c>
      <c r="K17" s="163">
        <f t="shared" si="1"/>
        <v>3.0936739026994173</v>
      </c>
    </row>
    <row r="18" spans="1:11" x14ac:dyDescent="0.25">
      <c r="A18" s="202" t="s">
        <v>554</v>
      </c>
      <c r="B18" s="212">
        <v>8634</v>
      </c>
      <c r="C18" s="160">
        <v>6776</v>
      </c>
      <c r="E18" s="29" t="s">
        <v>554</v>
      </c>
      <c r="F18" s="163">
        <f t="shared" si="0"/>
        <v>3.4523433470216842</v>
      </c>
      <c r="G18" s="163">
        <f t="shared" si="0"/>
        <v>2.7094137733864874</v>
      </c>
      <c r="J18" s="29" t="s">
        <v>554</v>
      </c>
      <c r="K18" s="163">
        <f t="shared" si="1"/>
        <v>2.7094137733864874</v>
      </c>
    </row>
    <row r="19" spans="1:11" x14ac:dyDescent="0.25">
      <c r="A19" s="202" t="s">
        <v>555</v>
      </c>
      <c r="B19" s="212">
        <v>5212</v>
      </c>
      <c r="C19" s="160">
        <v>3859</v>
      </c>
      <c r="E19" s="29" t="s">
        <v>555</v>
      </c>
      <c r="F19" s="163">
        <f t="shared" si="0"/>
        <v>2.0840414089271504</v>
      </c>
      <c r="G19" s="163">
        <f t="shared" si="0"/>
        <v>1.5430383340464071</v>
      </c>
      <c r="J19" s="29" t="s">
        <v>555</v>
      </c>
      <c r="K19" s="163">
        <f t="shared" si="1"/>
        <v>1.5430383340464071</v>
      </c>
    </row>
    <row r="20" spans="1:11" x14ac:dyDescent="0.25">
      <c r="A20" s="202" t="s">
        <v>556</v>
      </c>
      <c r="B20" s="212">
        <v>3914</v>
      </c>
      <c r="C20" s="160">
        <v>2835</v>
      </c>
      <c r="E20" s="29" t="s">
        <v>556</v>
      </c>
      <c r="F20" s="163">
        <f t="shared" si="0"/>
        <v>1.5650303289602585</v>
      </c>
      <c r="G20" s="163">
        <f t="shared" si="0"/>
        <v>1.1335873741957927</v>
      </c>
      <c r="J20" s="29" t="s">
        <v>556</v>
      </c>
      <c r="K20" s="163">
        <f t="shared" si="1"/>
        <v>1.1335873741957927</v>
      </c>
    </row>
    <row r="21" spans="1:11" x14ac:dyDescent="0.25">
      <c r="A21" s="203" t="s">
        <v>557</v>
      </c>
      <c r="B21" s="72">
        <v>2602</v>
      </c>
      <c r="C21" s="111">
        <v>1778</v>
      </c>
      <c r="E21" s="31" t="s">
        <v>557</v>
      </c>
      <c r="F21" s="163">
        <f t="shared" si="0"/>
        <v>1.0404212866516587</v>
      </c>
      <c r="G21" s="163">
        <f t="shared" si="0"/>
        <v>0.71094121739686755</v>
      </c>
      <c r="J21" s="31" t="s">
        <v>557</v>
      </c>
      <c r="K21" s="210">
        <f t="shared" si="1"/>
        <v>0.71094121739686755</v>
      </c>
    </row>
    <row r="22" spans="1:11" x14ac:dyDescent="0.25">
      <c r="A22" s="309" t="s">
        <v>16</v>
      </c>
      <c r="B22" s="121">
        <f>SUM(B4:B21)</f>
        <v>128952</v>
      </c>
      <c r="C22" s="124">
        <f>SUM(C4:C21)</f>
        <v>121139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13657</v>
      </c>
      <c r="C3" s="110">
        <v>3628</v>
      </c>
      <c r="E3" s="297" t="s">
        <v>709</v>
      </c>
      <c r="F3" s="71">
        <v>53.46</v>
      </c>
      <c r="G3" s="71">
        <v>56.84</v>
      </c>
      <c r="K3" s="122" t="s">
        <v>16</v>
      </c>
      <c r="L3" s="71">
        <v>2.88</v>
      </c>
      <c r="M3" s="71">
        <v>2.46</v>
      </c>
    </row>
    <row r="4" spans="1:16" x14ac:dyDescent="0.25">
      <c r="A4" s="202" t="s">
        <v>704</v>
      </c>
      <c r="B4" s="212">
        <v>17509</v>
      </c>
      <c r="C4" s="160">
        <v>5839</v>
      </c>
      <c r="E4" s="298" t="s">
        <v>710</v>
      </c>
      <c r="F4" s="214">
        <v>41.42</v>
      </c>
      <c r="G4" s="214">
        <v>36.9</v>
      </c>
      <c r="K4" s="215" t="s">
        <v>212</v>
      </c>
      <c r="L4" s="214">
        <v>2.79</v>
      </c>
      <c r="M4" s="214">
        <v>2.39</v>
      </c>
      <c r="N4" s="211"/>
    </row>
    <row r="5" spans="1:16" x14ac:dyDescent="0.25">
      <c r="A5" s="202" t="s">
        <v>705</v>
      </c>
      <c r="B5" s="212">
        <v>15050</v>
      </c>
      <c r="C5" s="160">
        <v>4469</v>
      </c>
      <c r="E5" s="298" t="s">
        <v>711</v>
      </c>
      <c r="F5" s="214">
        <v>4.37</v>
      </c>
      <c r="G5" s="214">
        <v>5.33</v>
      </c>
      <c r="K5" s="123" t="s">
        <v>213</v>
      </c>
      <c r="L5" s="73">
        <v>3.15</v>
      </c>
      <c r="M5" s="73">
        <v>2.69</v>
      </c>
      <c r="N5" s="211"/>
    </row>
    <row r="6" spans="1:16" x14ac:dyDescent="0.25">
      <c r="A6" s="202" t="s">
        <v>706</v>
      </c>
      <c r="B6" s="212">
        <v>14186</v>
      </c>
      <c r="C6" s="160">
        <v>4747</v>
      </c>
      <c r="E6" s="298" t="s">
        <v>712</v>
      </c>
      <c r="F6" s="214">
        <v>0.57999999999999996</v>
      </c>
      <c r="G6" s="214">
        <v>0.7</v>
      </c>
      <c r="K6" s="226"/>
      <c r="L6" s="164"/>
      <c r="M6" s="211"/>
    </row>
    <row r="7" spans="1:16" x14ac:dyDescent="0.25">
      <c r="A7" s="202" t="s">
        <v>707</v>
      </c>
      <c r="B7" s="212">
        <v>4225</v>
      </c>
      <c r="C7" s="160">
        <v>2138</v>
      </c>
      <c r="E7" s="299" t="s">
        <v>713</v>
      </c>
      <c r="F7" s="73">
        <v>0.18</v>
      </c>
      <c r="G7" s="73">
        <v>0.23</v>
      </c>
      <c r="K7" s="227"/>
      <c r="L7" s="211"/>
      <c r="M7" s="211"/>
    </row>
    <row r="8" spans="1:16" x14ac:dyDescent="0.25">
      <c r="A8" s="203" t="s">
        <v>708</v>
      </c>
      <c r="B8" s="72">
        <v>2344</v>
      </c>
      <c r="C8" s="111">
        <v>2111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15.820687249258677</v>
      </c>
      <c r="C13" s="301">
        <f>B3/SUM(B3:B8)*100</f>
        <v>20.392408654492243</v>
      </c>
      <c r="E13" s="217" t="s">
        <v>836</v>
      </c>
      <c r="F13" s="289">
        <f>IF(ISBLANK(F3),"",F3)</f>
        <v>53.46</v>
      </c>
      <c r="G13" s="289">
        <f>IF(ISBLANK(G3),"",G3)</f>
        <v>56.84</v>
      </c>
    </row>
    <row r="14" spans="1:16" x14ac:dyDescent="0.25">
      <c r="A14" s="220" t="s">
        <v>825</v>
      </c>
      <c r="B14" s="305">
        <f>C4/SUM(C3:C8)*100</f>
        <v>25.462236176521891</v>
      </c>
      <c r="C14" s="302">
        <f>B4/SUM(B3:B8)*100</f>
        <v>26.144151946364847</v>
      </c>
      <c r="E14" s="286" t="s">
        <v>837</v>
      </c>
      <c r="F14" s="290">
        <f t="shared" ref="F14:G17" si="0">IF(ISBLANK(F4),"",F4)</f>
        <v>41.42</v>
      </c>
      <c r="G14" s="290">
        <f t="shared" si="0"/>
        <v>36.9</v>
      </c>
    </row>
    <row r="15" spans="1:16" x14ac:dyDescent="0.25">
      <c r="A15" s="220" t="s">
        <v>826</v>
      </c>
      <c r="B15" s="305">
        <f>C5/SUM(C3:C8)*100</f>
        <v>19.488051630908775</v>
      </c>
      <c r="C15" s="302">
        <f>B5/SUM(B3:B8)*100</f>
        <v>22.472413432679815</v>
      </c>
      <c r="E15" s="286" t="s">
        <v>838</v>
      </c>
      <c r="F15" s="290">
        <f t="shared" si="0"/>
        <v>4.37</v>
      </c>
      <c r="G15" s="290">
        <f t="shared" si="0"/>
        <v>5.33</v>
      </c>
    </row>
    <row r="16" spans="1:16" x14ac:dyDescent="0.25">
      <c r="A16" s="220" t="s">
        <v>827</v>
      </c>
      <c r="B16" s="305">
        <f>C6/SUM(C3:C8)*100</f>
        <v>20.700331414617128</v>
      </c>
      <c r="C16" s="302">
        <f>B6/SUM(B3:B8)*100</f>
        <v>21.182302787773814</v>
      </c>
      <c r="E16" s="286" t="s">
        <v>839</v>
      </c>
      <c r="F16" s="290">
        <f t="shared" si="0"/>
        <v>0.57999999999999996</v>
      </c>
      <c r="G16" s="290">
        <f t="shared" si="0"/>
        <v>0.7</v>
      </c>
    </row>
    <row r="17" spans="1:18" x14ac:dyDescent="0.25">
      <c r="A17" s="220" t="s">
        <v>828</v>
      </c>
      <c r="B17" s="305">
        <f>C7/SUM(C3:C8)*100</f>
        <v>9.3232164660736085</v>
      </c>
      <c r="C17" s="302">
        <f>B7/SUM(B3:B8)*100</f>
        <v>6.3087007809350313</v>
      </c>
      <c r="E17" s="219" t="s">
        <v>840</v>
      </c>
      <c r="F17" s="291">
        <f t="shared" si="0"/>
        <v>0.18</v>
      </c>
      <c r="G17" s="291">
        <f t="shared" si="0"/>
        <v>0.23</v>
      </c>
    </row>
    <row r="18" spans="1:18" x14ac:dyDescent="0.25">
      <c r="A18" s="221" t="s">
        <v>829</v>
      </c>
      <c r="B18" s="306">
        <f>C8/SUM(C3:C8)*100</f>
        <v>9.20547706261992</v>
      </c>
      <c r="C18" s="303">
        <f>B8/SUM(B3:B8)*100</f>
        <v>3.5000223977542517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15.820687249258677</v>
      </c>
      <c r="C22" s="301">
        <f>C13</f>
        <v>20.392408654492243</v>
      </c>
    </row>
    <row r="23" spans="1:18" x14ac:dyDescent="0.25">
      <c r="A23" s="220" t="s">
        <v>831</v>
      </c>
      <c r="B23" s="305">
        <f t="shared" ref="B23:C27" si="1">B14</f>
        <v>25.462236176521891</v>
      </c>
      <c r="C23" s="302">
        <f t="shared" si="1"/>
        <v>26.144151946364847</v>
      </c>
    </row>
    <row r="24" spans="1:18" x14ac:dyDescent="0.25">
      <c r="A24" s="307" t="s">
        <v>832</v>
      </c>
      <c r="B24" s="305">
        <f t="shared" si="1"/>
        <v>19.488051630908775</v>
      </c>
      <c r="C24" s="302">
        <f t="shared" si="1"/>
        <v>22.472413432679815</v>
      </c>
    </row>
    <row r="25" spans="1:18" x14ac:dyDescent="0.25">
      <c r="A25" s="220" t="s">
        <v>833</v>
      </c>
      <c r="B25" s="305">
        <f t="shared" si="1"/>
        <v>20.700331414617128</v>
      </c>
      <c r="C25" s="302">
        <f t="shared" si="1"/>
        <v>21.182302787773814</v>
      </c>
    </row>
    <row r="26" spans="1:18" x14ac:dyDescent="0.25">
      <c r="A26" s="220" t="s">
        <v>834</v>
      </c>
      <c r="B26" s="305">
        <f t="shared" si="1"/>
        <v>9.3232164660736085</v>
      </c>
      <c r="C26" s="302">
        <f t="shared" si="1"/>
        <v>6.3087007809350313</v>
      </c>
    </row>
    <row r="27" spans="1:18" x14ac:dyDescent="0.25">
      <c r="A27" s="308" t="s">
        <v>835</v>
      </c>
      <c r="B27" s="306">
        <f t="shared" si="1"/>
        <v>9.20547706261992</v>
      </c>
      <c r="C27" s="303">
        <f t="shared" si="1"/>
        <v>3.5000223977542517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23472</v>
      </c>
      <c r="C34" s="110">
        <v>5964</v>
      </c>
      <c r="E34" s="297" t="s">
        <v>709</v>
      </c>
      <c r="F34" s="71">
        <v>56.84</v>
      </c>
      <c r="G34" s="211"/>
      <c r="K34" s="122" t="s">
        <v>16</v>
      </c>
      <c r="L34" s="71">
        <v>2.46</v>
      </c>
      <c r="M34" s="211"/>
    </row>
    <row r="35" spans="1:16" x14ac:dyDescent="0.25">
      <c r="A35" s="202" t="s">
        <v>704</v>
      </c>
      <c r="B35" s="212">
        <v>21324</v>
      </c>
      <c r="C35" s="160">
        <v>7041</v>
      </c>
      <c r="E35" s="298" t="s">
        <v>710</v>
      </c>
      <c r="F35" s="214">
        <v>36.9</v>
      </c>
      <c r="G35" s="211"/>
      <c r="K35" s="215" t="s">
        <v>212</v>
      </c>
      <c r="L35" s="214">
        <v>2.39</v>
      </c>
      <c r="M35" s="211"/>
      <c r="N35" s="29" t="s">
        <v>876</v>
      </c>
    </row>
    <row r="36" spans="1:16" x14ac:dyDescent="0.25">
      <c r="A36" s="202" t="s">
        <v>705</v>
      </c>
      <c r="B36" s="212">
        <v>15038</v>
      </c>
      <c r="C36" s="160">
        <v>4692</v>
      </c>
      <c r="E36" s="298" t="s">
        <v>711</v>
      </c>
      <c r="F36" s="214">
        <v>5.33</v>
      </c>
      <c r="G36" s="211"/>
      <c r="K36" s="123" t="s">
        <v>213</v>
      </c>
      <c r="L36" s="73">
        <v>2.69</v>
      </c>
      <c r="M36" s="211"/>
      <c r="N36" s="288">
        <v>2022</v>
      </c>
    </row>
    <row r="37" spans="1:16" x14ac:dyDescent="0.25">
      <c r="A37" s="202" t="s">
        <v>706</v>
      </c>
      <c r="B37" s="212">
        <v>11628</v>
      </c>
      <c r="C37" s="160">
        <v>4106</v>
      </c>
      <c r="E37" s="298" t="s">
        <v>712</v>
      </c>
      <c r="F37" s="214">
        <v>0.7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3060</v>
      </c>
      <c r="C38" s="160">
        <v>1619</v>
      </c>
      <c r="E38" s="299" t="s">
        <v>713</v>
      </c>
      <c r="F38" s="73">
        <v>0.23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1169</v>
      </c>
      <c r="C39" s="111">
        <v>1161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24.26066794126022</v>
      </c>
      <c r="C44" s="301">
        <f>B34/SUM(B34:B39)*100</f>
        <v>31.010291844472921</v>
      </c>
      <c r="E44" s="217" t="s">
        <v>836</v>
      </c>
      <c r="F44" s="289">
        <f>IF(ISBLANK(F34),"",F34)</f>
        <v>56.84</v>
      </c>
    </row>
    <row r="45" spans="1:16" x14ac:dyDescent="0.25">
      <c r="A45" s="220" t="s">
        <v>825</v>
      </c>
      <c r="B45" s="305">
        <f>C35/SUM(C34:C39)*100</f>
        <v>28.641744294837896</v>
      </c>
      <c r="C45" s="302">
        <f>B35/SUM(B34:B39)*100</f>
        <v>28.17243793846032</v>
      </c>
      <c r="E45" s="286" t="s">
        <v>837</v>
      </c>
      <c r="F45" s="290">
        <f t="shared" ref="F45:F48" si="2">IF(ISBLANK(F35),"",F35)</f>
        <v>36.9</v>
      </c>
    </row>
    <row r="46" spans="1:16" x14ac:dyDescent="0.25">
      <c r="A46" s="220" t="s">
        <v>826</v>
      </c>
      <c r="B46" s="305">
        <f>C36/SUM(C34:C39)*100</f>
        <v>19.086360493023633</v>
      </c>
      <c r="C46" s="302">
        <f>B36/SUM(B34:B39)*100</f>
        <v>19.867619664160866</v>
      </c>
      <c r="E46" s="286" t="s">
        <v>838</v>
      </c>
      <c r="F46" s="290">
        <f t="shared" si="2"/>
        <v>5.33</v>
      </c>
    </row>
    <row r="47" spans="1:16" x14ac:dyDescent="0.25">
      <c r="A47" s="220" t="s">
        <v>827</v>
      </c>
      <c r="B47" s="305">
        <f>C37/SUM(C34:C39)*100</f>
        <v>16.702599357279421</v>
      </c>
      <c r="C47" s="302">
        <f>B37/SUM(B34:B39)*100</f>
        <v>15.36246053031404</v>
      </c>
      <c r="E47" s="286" t="s">
        <v>839</v>
      </c>
      <c r="F47" s="290">
        <f t="shared" si="2"/>
        <v>0.7</v>
      </c>
    </row>
    <row r="48" spans="1:16" x14ac:dyDescent="0.25">
      <c r="A48" s="220" t="s">
        <v>828</v>
      </c>
      <c r="B48" s="305">
        <f>C38/SUM(C34:C39)*100</f>
        <v>6.5858520115526993</v>
      </c>
      <c r="C48" s="302">
        <f>B38/SUM(B34:B39)*100</f>
        <v>4.042752771135274</v>
      </c>
      <c r="E48" s="219" t="s">
        <v>840</v>
      </c>
      <c r="F48" s="291">
        <f t="shared" si="2"/>
        <v>0.23</v>
      </c>
    </row>
    <row r="49" spans="1:3" x14ac:dyDescent="0.25">
      <c r="A49" s="221" t="s">
        <v>829</v>
      </c>
      <c r="B49" s="306">
        <f>C39/SUM(C34:C39)*100</f>
        <v>4.7227759020461297</v>
      </c>
      <c r="C49" s="303">
        <f>B39/SUM(B34:B39)*100</f>
        <v>1.5444372514565801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24.26066794126022</v>
      </c>
      <c r="C53" s="301">
        <f>C44</f>
        <v>31.010291844472921</v>
      </c>
    </row>
    <row r="54" spans="1:3" x14ac:dyDescent="0.25">
      <c r="A54" s="220" t="s">
        <v>831</v>
      </c>
      <c r="B54" s="305">
        <f t="shared" ref="B54:C54" si="3">B45</f>
        <v>28.641744294837896</v>
      </c>
      <c r="C54" s="302">
        <f t="shared" si="3"/>
        <v>28.17243793846032</v>
      </c>
    </row>
    <row r="55" spans="1:3" x14ac:dyDescent="0.25">
      <c r="A55" s="307" t="s">
        <v>832</v>
      </c>
      <c r="B55" s="305">
        <f t="shared" ref="B55:C55" si="4">B46</f>
        <v>19.086360493023633</v>
      </c>
      <c r="C55" s="302">
        <f t="shared" si="4"/>
        <v>19.867619664160866</v>
      </c>
    </row>
    <row r="56" spans="1:3" x14ac:dyDescent="0.25">
      <c r="A56" s="220" t="s">
        <v>833</v>
      </c>
      <c r="B56" s="305">
        <f t="shared" ref="B56:C56" si="5">B47</f>
        <v>16.702599357279421</v>
      </c>
      <c r="C56" s="302">
        <f t="shared" si="5"/>
        <v>15.36246053031404</v>
      </c>
    </row>
    <row r="57" spans="1:3" x14ac:dyDescent="0.25">
      <c r="A57" s="220" t="s">
        <v>834</v>
      </c>
      <c r="B57" s="305">
        <f t="shared" ref="B57:C57" si="6">B48</f>
        <v>6.5858520115526993</v>
      </c>
      <c r="C57" s="302">
        <f t="shared" si="6"/>
        <v>4.042752771135274</v>
      </c>
    </row>
    <row r="58" spans="1:3" x14ac:dyDescent="0.25">
      <c r="A58" s="308" t="s">
        <v>835</v>
      </c>
      <c r="B58" s="306">
        <f t="shared" ref="B58:C58" si="7">B49</f>
        <v>4.7227759020461297</v>
      </c>
      <c r="C58" s="303">
        <f t="shared" si="7"/>
        <v>1.5444372514565801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2024-04-26T07:35:16Z</dcterms:modified>
</cp:coreProperties>
</file>